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60" yWindow="30" windowWidth="28920" windowHeight="12780"/>
  </bookViews>
  <sheets>
    <sheet name=" NITV_EPG_Rpt435760" sheetId="1" r:id="rId1"/>
  </sheets>
  <definedNames>
    <definedName name="_xlnm._FilterDatabase" localSheetId="0" hidden="1">' NITV_EPG_Rpt435760'!$A$1:$AE$254</definedName>
  </definedNames>
  <calcPr calcId="145621"/>
</workbook>
</file>

<file path=xl/calcChain.xml><?xml version="1.0" encoding="utf-8"?>
<calcChain xmlns="http://schemas.openxmlformats.org/spreadsheetml/2006/main">
  <c r="C53" i="1" l="1"/>
  <c r="C54" i="1"/>
  <c r="C58" i="1"/>
  <c r="C57" i="1"/>
  <c r="B284" i="1"/>
  <c r="B283" i="1"/>
  <c r="B282" i="1"/>
  <c r="B281" i="1"/>
  <c r="B280" i="1"/>
  <c r="B279" i="1"/>
  <c r="B278" i="1"/>
  <c r="B277" i="1"/>
  <c r="B276" i="1"/>
  <c r="B275" i="1"/>
  <c r="B274" i="1"/>
  <c r="B273" i="1"/>
  <c r="B272" i="1"/>
  <c r="B271" i="1"/>
  <c r="B270" i="1"/>
  <c r="B269" i="1"/>
  <c r="B268" i="1"/>
  <c r="B267" i="1"/>
  <c r="B266" i="1"/>
  <c r="B265" i="1"/>
  <c r="B264" i="1"/>
  <c r="B263" i="1"/>
  <c r="B262" i="1"/>
  <c r="B261" i="1"/>
  <c r="B144" i="1" l="1"/>
  <c r="C144" i="1"/>
  <c r="B38" i="1" l="1"/>
  <c r="B245" i="1"/>
  <c r="B255" i="1"/>
  <c r="B249" i="1"/>
  <c r="B125" i="1"/>
  <c r="B100" i="1"/>
  <c r="B252" i="1"/>
  <c r="B256" i="1"/>
  <c r="C247" i="1"/>
  <c r="B247" i="1"/>
  <c r="C230" i="1"/>
  <c r="B230" i="1"/>
  <c r="C224" i="1"/>
  <c r="B224" i="1"/>
  <c r="C188" i="1"/>
  <c r="B188" i="1"/>
  <c r="C182" i="1"/>
  <c r="B182" i="1"/>
  <c r="C146" i="1"/>
  <c r="B146" i="1"/>
  <c r="C140" i="1"/>
  <c r="B140" i="1"/>
  <c r="B123" i="1"/>
  <c r="C104" i="1"/>
  <c r="B104" i="1"/>
  <c r="B98" i="1"/>
  <c r="C97" i="1"/>
  <c r="B97" i="1"/>
  <c r="C252" i="1"/>
  <c r="B221" i="1"/>
  <c r="C221" i="1"/>
  <c r="B179" i="1"/>
  <c r="C179" i="1"/>
  <c r="B137" i="1"/>
  <c r="C137" i="1"/>
  <c r="B94" i="1"/>
  <c r="C94" i="1"/>
  <c r="C249" i="1"/>
  <c r="C245" i="1"/>
  <c r="C168" i="1"/>
  <c r="C125" i="1"/>
  <c r="C123" i="1"/>
  <c r="C100" i="1"/>
  <c r="C98" i="1"/>
  <c r="B2" i="1"/>
  <c r="C2" i="1"/>
  <c r="B3" i="1"/>
  <c r="C3" i="1"/>
  <c r="B4" i="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4" i="1"/>
  <c r="B57" i="1"/>
  <c r="B55" i="1"/>
  <c r="C55" i="1"/>
  <c r="B56" i="1"/>
  <c r="C56" i="1"/>
  <c r="B58" i="1"/>
  <c r="B53"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5" i="1"/>
  <c r="C95" i="1"/>
  <c r="B96" i="1"/>
  <c r="C96" i="1"/>
  <c r="B99" i="1"/>
  <c r="C99" i="1"/>
  <c r="B101" i="1"/>
  <c r="C101" i="1"/>
  <c r="B102" i="1"/>
  <c r="C102" i="1"/>
  <c r="B103" i="1"/>
  <c r="C103"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4" i="1"/>
  <c r="C124" i="1"/>
  <c r="B126" i="1"/>
  <c r="C126" i="1"/>
  <c r="B127" i="1"/>
  <c r="C127" i="1"/>
  <c r="B128" i="1"/>
  <c r="C128" i="1"/>
  <c r="B129" i="1"/>
  <c r="C129" i="1"/>
  <c r="B130" i="1"/>
  <c r="C130" i="1"/>
  <c r="B131" i="1"/>
  <c r="C131" i="1"/>
  <c r="B132" i="1"/>
  <c r="C132" i="1"/>
  <c r="B133" i="1"/>
  <c r="C133" i="1"/>
  <c r="B134" i="1"/>
  <c r="C134" i="1"/>
  <c r="B135" i="1"/>
  <c r="C135" i="1"/>
  <c r="B136" i="1"/>
  <c r="C136" i="1"/>
  <c r="B138" i="1"/>
  <c r="C138" i="1"/>
  <c r="B139" i="1"/>
  <c r="C139" i="1"/>
  <c r="B141" i="1"/>
  <c r="C141" i="1"/>
  <c r="B142" i="1"/>
  <c r="C142" i="1"/>
  <c r="B143" i="1"/>
  <c r="C143" i="1"/>
  <c r="B145" i="1"/>
  <c r="C145"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9" i="1"/>
  <c r="C169" i="1"/>
  <c r="B170" i="1"/>
  <c r="C170" i="1"/>
  <c r="B171" i="1"/>
  <c r="C171" i="1"/>
  <c r="B172" i="1"/>
  <c r="C172" i="1"/>
  <c r="B173" i="1"/>
  <c r="C173" i="1"/>
  <c r="B174" i="1"/>
  <c r="C174" i="1"/>
  <c r="B175" i="1"/>
  <c r="C175" i="1"/>
  <c r="B176" i="1"/>
  <c r="C176" i="1"/>
  <c r="B177" i="1"/>
  <c r="C177" i="1"/>
  <c r="B178" i="1"/>
  <c r="C178" i="1"/>
  <c r="B180" i="1"/>
  <c r="C180" i="1"/>
  <c r="B181" i="1"/>
  <c r="C181" i="1"/>
  <c r="B183" i="1"/>
  <c r="C183" i="1"/>
  <c r="B184" i="1"/>
  <c r="C184" i="1"/>
  <c r="B185" i="1"/>
  <c r="C185" i="1"/>
  <c r="B186" i="1"/>
  <c r="C186" i="1"/>
  <c r="B187" i="1"/>
  <c r="C187"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2" i="1"/>
  <c r="C222" i="1"/>
  <c r="B223" i="1"/>
  <c r="C223" i="1"/>
  <c r="B225" i="1"/>
  <c r="C225" i="1"/>
  <c r="B226" i="1"/>
  <c r="C226" i="1"/>
  <c r="B227" i="1"/>
  <c r="C227" i="1"/>
  <c r="B228" i="1"/>
  <c r="C228" i="1"/>
  <c r="B229" i="1"/>
  <c r="C229"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6" i="1"/>
  <c r="C246" i="1"/>
  <c r="B248" i="1"/>
  <c r="C248" i="1"/>
  <c r="B250" i="1"/>
  <c r="C250" i="1"/>
  <c r="B251" i="1"/>
  <c r="C251" i="1"/>
  <c r="B253" i="1"/>
  <c r="C253" i="1"/>
  <c r="B254" i="1"/>
  <c r="C254" i="1"/>
  <c r="B257" i="1"/>
  <c r="C257" i="1"/>
  <c r="B258" i="1"/>
  <c r="C258" i="1"/>
  <c r="B259" i="1"/>
  <c r="C259" i="1"/>
  <c r="B260" i="1"/>
  <c r="C260" i="1"/>
</calcChain>
</file>

<file path=xl/sharedStrings.xml><?xml version="1.0" encoding="utf-8"?>
<sst xmlns="http://schemas.openxmlformats.org/spreadsheetml/2006/main" count="1507" uniqueCount="312">
  <si>
    <t>Date</t>
  </si>
  <si>
    <t>Start Time</t>
  </si>
  <si>
    <t>Title</t>
  </si>
  <si>
    <t>Classification</t>
  </si>
  <si>
    <t>Consumer Advice</t>
  </si>
  <si>
    <t>Digital Epg Synpopsis</t>
  </si>
  <si>
    <t>Episode Title</t>
  </si>
  <si>
    <t>Live</t>
  </si>
  <si>
    <t>Year of Production</t>
  </si>
  <si>
    <t>Country of Origin</t>
  </si>
  <si>
    <t>NITV</t>
  </si>
  <si>
    <t>Yeyekerte</t>
  </si>
  <si>
    <t>PG</t>
  </si>
  <si>
    <t xml:space="preserve">a l </t>
  </si>
  <si>
    <t xml:space="preserve"> </t>
  </si>
  <si>
    <t>AUSTRALIA</t>
  </si>
  <si>
    <t>G</t>
  </si>
  <si>
    <t xml:space="preserve">a </t>
  </si>
  <si>
    <t>Fusion With Casey Donovan</t>
  </si>
  <si>
    <t>Fusion is a lively, cheeky, informative and entertaining show that features new musical talent, clips, performances and interviews. Hosted by Casey Donovan.</t>
  </si>
  <si>
    <t>Fusion With Casey Donovan Series 1 Ep 3</t>
  </si>
  <si>
    <t>NITV News Week In Review</t>
  </si>
  <si>
    <t>NC</t>
  </si>
  <si>
    <t xml:space="preserve">NITV National News features the rich diversity of contemporary life within Aboriginal and Torres Strait Islander communities, broadening and redefining the news and current affairs landscape._x000D_
</t>
  </si>
  <si>
    <t>The 42nd Annual Koori Knockout</t>
  </si>
  <si>
    <t>Brewarrina Golden Googars Vs Moree Boomerangs 1 - Join Brad Cook and Luke Carroll at the 42nd Koori Knockout in Raymond Terrace for all the grass roots rugby league action.</t>
  </si>
  <si>
    <t>Brewarrina Golden Googars Vs Moree Boomerangs 1</t>
  </si>
  <si>
    <t>Narwan Eels 1 Vs Koori United Bulls - Join Brad Cook and Luke Carroll at the 42nd Koori Knockout in Raymond Terrace for all the grass roots rugby league action.</t>
  </si>
  <si>
    <t>Narwan Eels 1 Vs Koori United Bulls</t>
  </si>
  <si>
    <t>Yuin-Monaro United Vs Bathurst Black Trackers - Join Brad Cook and Luke Carroll at the 42nd Koori Knockout in Raymond Terrace for all the grass roots rugby league action.</t>
  </si>
  <si>
    <t>Yuin-Monaro United Vs Bathurst Black Trackers</t>
  </si>
  <si>
    <t>Narwan Old Boys Club Vs Mindaribba Warriors - Join Brad Cook and Luke Carroll at the 42nd Koori Knockout in Raymond Terrace for all the grass roots rugby league action.</t>
  </si>
  <si>
    <t>Narwan Old Boys Club Vs Mindaribba Warriors</t>
  </si>
  <si>
    <t>Narwan Eels 1 Vs Bogabilla Warriors - Join Brad Cook and Luke Carroll at the 42nd Koori Knockout in Raymond Terrace for all the grass roots rugby league action.</t>
  </si>
  <si>
    <t>Narwan Eels 1 Vs Bogabilla Warriors</t>
  </si>
  <si>
    <t>Pacifica: Tales From The South Seas</t>
  </si>
  <si>
    <t>We journey to Vanuatu where the people of Toman honour their god, Ambat. Then off to Tonga where the SBS Youth Orchestra play for the Tongan Royal Family.</t>
  </si>
  <si>
    <t>Vanuatu</t>
  </si>
  <si>
    <t xml:space="preserve">Of Islands And Men </t>
  </si>
  <si>
    <t>Christian Karembeu taskes us on a journey of genuine exploration to discover six of the most beautiful islands in the world. An epic adventure recounting the story of nature and culture and tradition.</t>
  </si>
  <si>
    <t>Mayotte</t>
  </si>
  <si>
    <t>FRANCE</t>
  </si>
  <si>
    <t xml:space="preserve">Burned Bridge </t>
  </si>
  <si>
    <t xml:space="preserve">Ricky's statement admitting to killing Wilga in a drunken rage, apparently closes the case._x000D_
</t>
  </si>
  <si>
    <t xml:space="preserve">Barking Water </t>
  </si>
  <si>
    <t>Frankie is dying. Irene hasn't forgiven him. And they are racing against time to find their way home. Frankie needs help and Irene is the one he turns to. He must go home one last time.</t>
  </si>
  <si>
    <t>USA</t>
  </si>
  <si>
    <t>In Search Of Bony</t>
  </si>
  <si>
    <t xml:space="preserve">a l n v </t>
  </si>
  <si>
    <t>British author Arthur Upfield created the world's first Aboriginal detective, Napoleon Bonaparte or Bony. Bony became a controversial and misunderstood character in Australia yet was hugely popular OS</t>
  </si>
  <si>
    <t>Chocolate Martini</t>
  </si>
  <si>
    <t>In this episode is The Hill, a bunch of brothers who tell it the way it is, the magical Madjitil Moorna choir and the astounding harmonies of The Stiff Gins plus Clint Bracknell.</t>
  </si>
  <si>
    <t>Roots Music</t>
  </si>
  <si>
    <t>Leah Flanagan and Dan Sultan perform at the 19th Annual Blues and Roots Festival, Byron Bay.</t>
  </si>
  <si>
    <t>Leah Flanagan And Dan Sultan</t>
  </si>
  <si>
    <t>Bushwhacked</t>
  </si>
  <si>
    <t>Brandon challenges Kayne to a hoof-thumping mission: to train as a Jackaroo and then muster about 40 head of cattle in the Megalong Valley.</t>
  </si>
  <si>
    <t>Cattle Muster</t>
  </si>
  <si>
    <t xml:space="preserve">Move It Mob Style </t>
  </si>
  <si>
    <t>We're here to get you moving and keeping fit and healthy. So get your mum, dad, brothers, sisters, aunties and uncles wherever you are to come and Move it Mob Style!</t>
  </si>
  <si>
    <t>Raven Tales</t>
  </si>
  <si>
    <t>Raven Tales is targeted at school-age children and their families to introduce Aboriginal Canadian cultural beliefs in a humorous and entertaining way.</t>
  </si>
  <si>
    <t>CANADA</t>
  </si>
  <si>
    <t>Welcome To Wapos Bay</t>
  </si>
  <si>
    <t>The kids of Wapos Bay love adventure and their playground is a vast area that’s been home to their Cree ancestors for millennia. As they explore the world around them, they learn respect &amp; cooperation</t>
  </si>
  <si>
    <t>Waabiny Time</t>
  </si>
  <si>
    <t>Celebrate Nyoongar Culture and learn more about our country with Waabiny Time</t>
  </si>
  <si>
    <t>Inuk</t>
  </si>
  <si>
    <t>Inuk is a highly imaginative seven-year-old Inuit boy who lives with his family in the Arctic. Destined to become a shaman, Inuk has special magical powers.</t>
  </si>
  <si>
    <t>UNITED KINGDOM</t>
  </si>
  <si>
    <t>Yarramundi Kids</t>
  </si>
  <si>
    <t>Today's show is about games. We learn the Darug word for playing, meet todays guest Yaarnz man, Paul Sinclair &amp; Uncle Chris shows us how to use ochres as paint.</t>
  </si>
  <si>
    <t>Games We Play</t>
  </si>
  <si>
    <t>Bizou</t>
  </si>
  <si>
    <t>A lively, animated pre-school series that explores the wonderful world of animals through the eyes of a cheerful little Aboriginal princess named Bizou.</t>
  </si>
  <si>
    <t>Tangaroa With Pio</t>
  </si>
  <si>
    <t>A fun and informative bilingual fishing programme following Pio on his ocean-oriented escapades around the coastal communities of Aotearoa as well as the Pacific Islands.</t>
  </si>
  <si>
    <t>Outback Cafe</t>
  </si>
  <si>
    <t>Mark Olive, aka the “Black Olive” is an Australian Aboriginal chef with a passion to bring the vibrant colours and earthy tastes of ancient outback food to everyone’s dining table.</t>
  </si>
  <si>
    <t>No Apologies</t>
  </si>
  <si>
    <t>In 2010 Kyah Simon and Lydia Williams, became the first indigenous women to win international football honours when they played in the Matildas' victorious Asia Cup campaign.</t>
  </si>
  <si>
    <t>Tipi Tales</t>
  </si>
  <si>
    <t>Set in the crook of a forest, Tipi Tales are adventures in story and song, where Elizabeth, Junior, Russell and Sam play and grow together.</t>
  </si>
  <si>
    <t>Bob Tales</t>
  </si>
  <si>
    <t>Presented by Aboriginal storytellers, these beautifully illustrated stories use computer animation based on drawings by Aboriginal children from WA to tell legends in an imaginitive and colourful way.</t>
  </si>
  <si>
    <t>Finding My Magic</t>
  </si>
  <si>
    <t>Finding My Magic is a children’s rights education program designed to teach students about their rights and responsibilities. Finding My Magic features Olympic champion Cathy Freeman.</t>
  </si>
  <si>
    <t>P-Culture</t>
  </si>
  <si>
    <t>An education series about sustainable living practices, environmental care and permaculture practices.</t>
  </si>
  <si>
    <t>Brandon takes Kayne to Tasmania for a ridiculously nail-biting mission: to track down and then kiss a Tasmanian Devil!</t>
  </si>
  <si>
    <t>Tassie Devil</t>
  </si>
  <si>
    <t xml:space="preserve">Nitv News 2012 </t>
  </si>
  <si>
    <t>Two teachers in two different countries, who are not native speakers, are the thin lifeline for an endangered language.</t>
  </si>
  <si>
    <t>Anishnabe</t>
  </si>
  <si>
    <t>Love Patrol</t>
  </si>
  <si>
    <t>A soap opera from Vanuatu with a serious message. Set in a police station in the Pacific, the local characters confront real issues that occur in their communities.</t>
  </si>
  <si>
    <t>VANUATU</t>
  </si>
  <si>
    <t>Mataku</t>
  </si>
  <si>
    <t>Going To War</t>
  </si>
  <si>
    <t>NEW ZEALAND</t>
  </si>
  <si>
    <t>Skydancer</t>
  </si>
  <si>
    <t>The Brooklyn Bridge, the Empire State Building, the World Trade Center: for more than 120 years, Mohawk ironworkers have raised America’s modern cityscapes.</t>
  </si>
  <si>
    <t xml:space="preserve">Larger Than Life </t>
  </si>
  <si>
    <t>A concert series produced featuring 5 Canadian Aboriginal performers.</t>
  </si>
  <si>
    <t>Moccasin Flats</t>
  </si>
  <si>
    <t>MA</t>
  </si>
  <si>
    <t xml:space="preserve">a d l s </t>
  </si>
  <si>
    <t>In the inner city community of Moccasin Flats, Dillon Redsky has to survive one last summer before he gets out of the ghetto and goes to university to pursue his dreams of becoming a basketball star..</t>
  </si>
  <si>
    <t>Ravens And Eagles</t>
  </si>
  <si>
    <t>Haida Art meets a new advocate in thie beautifully "Ravens and Eagles". Anthropologists and art historians have studied Haida art since the late 19th century.</t>
  </si>
  <si>
    <t>Cedar Bark Weaver</t>
  </si>
  <si>
    <t xml:space="preserve">Global Voice </t>
  </si>
  <si>
    <t>Global Voice a look into the lives and times of the Indigenous Globe around us.</t>
  </si>
  <si>
    <t xml:space="preserve">Island Of Origin 2011 </t>
  </si>
  <si>
    <t xml:space="preserve">Natsiba 2008 </t>
  </si>
  <si>
    <t>National Aboriginal and Torres Strait Islander Basketball Association Championships 2008 - Game 9 Boxa Vs Morditj.</t>
  </si>
  <si>
    <t>Natsiba 2008 Game 9: Boxa Vs Morditj</t>
  </si>
  <si>
    <t xml:space="preserve">2011 Koori Knockout </t>
  </si>
  <si>
    <t>The annual NSW Koori Knockout is the largest gathering of Aboriginal people in the world. The game Macleay Vs 3 Ways Griffith</t>
  </si>
  <si>
    <t>Macleay Vs 3 Ways Griffith</t>
  </si>
  <si>
    <t>Ella 7's 2009</t>
  </si>
  <si>
    <t>Kempsey v Waterloo Storm, Country Brown Kings v Dharawal 7s, Nari Nari Warriors v Waterloo Storm, Coonamble Cougars v Deadly Dead Bulls.</t>
  </si>
  <si>
    <t>"Feelings &amp; Emotions" deals with how events in our lives affect how we feel about ourselves &amp; each other.</t>
  </si>
  <si>
    <t>Emotions And Feelings</t>
  </si>
  <si>
    <t>Classic short film looking at pearling in Australia in the late 1940s.</t>
  </si>
  <si>
    <t>Turn Back</t>
  </si>
  <si>
    <t>Silas Wolmby a senior Wik Ngathan Elder from the Apelech tribe shares his people's accounts of early European contact at Cape Keerweer, on the western coast of Cape York Peninsula in Far North Qld.</t>
  </si>
  <si>
    <t xml:space="preserve">a n v </t>
  </si>
  <si>
    <t>An exploration into the relationship between Jessie, a shy 18 year old girl and her outgoing and mischievous grandmothers: Mijili, Nancy and Kumanjayi.</t>
  </si>
  <si>
    <t>Sleepy Time</t>
  </si>
  <si>
    <t>Brandon challenges Kayne to track down one of the deadliest and rarest spiders on earth: the northern tree-dwelling funnel web spider!</t>
  </si>
  <si>
    <t>Funnel Web Spider</t>
  </si>
  <si>
    <t>Teachers in the prosperous community of Listiguj use a cheap, fast method to pass on their language. All you need is a few pictures and a laminator.</t>
  </si>
  <si>
    <t>Mi'gmaq</t>
  </si>
  <si>
    <t>Indigenous Insight</t>
  </si>
  <si>
    <t>Indigenous Insight is a half-hour show compiling the best news and current affairs stories.</t>
  </si>
  <si>
    <t xml:space="preserve">Women Of The Sun </t>
  </si>
  <si>
    <t>Nerida Anderson has been working in the city as a bookkeeper. While she has been away, conditions on the government-established reserve have deteriorated.</t>
  </si>
  <si>
    <t>Rural Health Education</t>
  </si>
  <si>
    <t>We see case studies featuring the role of the Townsville Aboriginal and Islander Health Service in long term research aimed at developing a culturally specific smoking intervention for pregnant women.</t>
  </si>
  <si>
    <t>Smoking And Pregnancy</t>
  </si>
  <si>
    <t>Bush Bands Bash</t>
  </si>
  <si>
    <t>Bush Bands Bash is the biggest concert on the Alice Springs calendar and one of the most vibrant Indigenous events in Australia.</t>
  </si>
  <si>
    <t>National Aboriginal and Torres Strait Islander Basketball Association Championships 2008 - Game 10 Onslow Vs halls Creek.</t>
  </si>
  <si>
    <t>Natsiba 2008 Game 10: Onslow Vs Halls Creek</t>
  </si>
  <si>
    <t>2011 Koori Knockout</t>
  </si>
  <si>
    <t xml:space="preserve">The annual NSW Koori Knockout is the largest gathering of Aboriginal people in the world. The game is Dubbo Vs Mindaribba. </t>
  </si>
  <si>
    <t>Dubbo Vs Mindaribba</t>
  </si>
  <si>
    <t>Mid North Coast Dolphins v Brisbane Rebels, Dubbo Rhinos v Uni of Western Sydney, Toomelah Tigers v Rosemeadow Estate.</t>
  </si>
  <si>
    <t>Going For The Gold</t>
  </si>
  <si>
    <t>With guest is comedian Sean Choolburra we learn a new word in the Darug language, hear a story about Bip the Snapping Bungaroo, see Jannawi Dance Theatre &amp; learn the importance of ant mounds.</t>
  </si>
  <si>
    <t>My Body</t>
  </si>
  <si>
    <t>Contrary Warrior</t>
  </si>
  <si>
    <t>An intimate, first-person account of the life and work of contemporary Native American activist, artist, ceremonial leader, author and "enemy of the state," Adam Fortunate Eagle.</t>
  </si>
  <si>
    <t>Pow Wow</t>
  </si>
  <si>
    <t>Brandon challenges Kayne to a deadly mission: to find and then tag a venomous Tiger Snake.</t>
  </si>
  <si>
    <t>Tiger Snake</t>
  </si>
  <si>
    <t>Two teachers, who didn't claim to be speakers, in two different countries are the thin lifeline for this ndangered language.</t>
  </si>
  <si>
    <t>Abenaki</t>
  </si>
  <si>
    <t>Yarning Up</t>
  </si>
  <si>
    <t>A compilation of short documentaries from the top end of Australia, Yarning Up is an initiative aimed at developing regional filmmakers from the Northern Territory.</t>
  </si>
  <si>
    <t>Yota Dreaming</t>
  </si>
  <si>
    <t>When Steve goes to pick up his Aunty so they can go to the football grand final, he encounters a problem, she only travels in one kind of car.</t>
  </si>
  <si>
    <t xml:space="preserve">In My Father's Country </t>
  </si>
  <si>
    <t>Made in collaboration with the Dhuruputjpi and Gangan communities of Blue Mud Bay, N East Arnhem Land. This is the intimate story of a family's struggle, and of a boy's passage into the laws of men.</t>
  </si>
  <si>
    <t>Defining Moments</t>
  </si>
  <si>
    <t>Follow Jeremy Geia as he takes you through the spectacular Laura Festival. Jeremy meets elders, dancers and gets the stories behind the color and festivities to find out what makes it so special.</t>
  </si>
  <si>
    <t>Laura</t>
  </si>
  <si>
    <t xml:space="preserve">a v </t>
  </si>
  <si>
    <t>National Aboriginal and Torres Strait Islander Basketball Association Championships 2008 - Game 11 Vaysar Vs Rebels.</t>
  </si>
  <si>
    <t>Natsiba 2008 Game 11: Vaysar Vs Rebels</t>
  </si>
  <si>
    <t xml:space="preserve">The annual NSW Koori Knockout is the largest gathering of Aboriginal people in the world. This game Yuin v Macleay Valley. </t>
  </si>
  <si>
    <t>Yuin Monaro Vs Macleay Valley</t>
  </si>
  <si>
    <t>Northern United v Bowraville, Sydney Skindogs v Waterloo, Dubbo Rhinos v Toomelah Tigers.</t>
  </si>
  <si>
    <t>Raven Power</t>
  </si>
  <si>
    <t>The Yarramundi Kids speak about being Darug mob from Sydney area. Our guest today is Kerrianne Cox. The Darug Dreaming story is Wagan, the Crow.</t>
  </si>
  <si>
    <t>Connections</t>
  </si>
  <si>
    <t>Art From The Heart</t>
  </si>
  <si>
    <t>Featuring a range of Australia's leading Indigenous painters, some now deceased, we ask if Indigenous painting is still being painted from the heart, or if market forces have altered its spirit.</t>
  </si>
  <si>
    <t>Rabbit Hop</t>
  </si>
  <si>
    <t>Brandon challenges Kayne to track down an elusive cassowary, one of Australia’s rarest birds.</t>
  </si>
  <si>
    <t>Cassowary</t>
  </si>
  <si>
    <t>Can the wired teepee save the Ktunaxa language? In British Columbia a number of technology initiatives such as expensive fiber optics network are now in the community.</t>
  </si>
  <si>
    <t>Ktunaxa</t>
  </si>
  <si>
    <t xml:space="preserve">Barefoot Summer </t>
  </si>
  <si>
    <t>Spend your summer with Luke Carroll and Alannah Ahmat as they bring you the best of the Barefoot Sports show.</t>
  </si>
  <si>
    <t>Shaq takes on fighter Oscar de la Hoya in a five-round exhibition match at Planet Hollywood in Las Vegas.</t>
  </si>
  <si>
    <t>Oscar De La Hoya</t>
  </si>
  <si>
    <t>Mana Mamau</t>
  </si>
  <si>
    <t>Showcasing the current generation of wrestling talent, the Impact Pro Wrestling circuit is overflowing with passionate and vibrant Ma?ori and Pacific Island athletes.</t>
  </si>
  <si>
    <t>Hunting Aotearoa</t>
  </si>
  <si>
    <t>M</t>
  </si>
  <si>
    <t>Howie meets up with an old friend John Anderson at Waitomo. John has a large whanau who are all equally passionate about hunting pigs which they combine their love of horses.</t>
  </si>
  <si>
    <t>Waitomo</t>
  </si>
  <si>
    <t xml:space="preserve">Film Essays of Maasai Life </t>
  </si>
  <si>
    <t>Explores some of the more confronting issues and challenges for Maasai society. A group of Maasai girls recite a poem and we visit the house of Amos and Lilian and discuss the changing relationships o</t>
  </si>
  <si>
    <t>Changing Times</t>
  </si>
  <si>
    <t>KENYA</t>
  </si>
  <si>
    <t>Global Voice</t>
  </si>
  <si>
    <t>Game 12 Baluna Vs Geralton - National Aboriginal and Torres Strait Islander Basketball Association Championships 2008</t>
  </si>
  <si>
    <t>Natsiba 2008 Game 12: Baluna Vs Geralton</t>
  </si>
  <si>
    <t xml:space="preserve">The annual NSW Koori Knockout is the largest gathering of Aboriginal people in the world. The game Nulla Dolphins Vs West Sydney. </t>
  </si>
  <si>
    <t>Nulla Dolphins Vs West Sydney</t>
  </si>
  <si>
    <t>Mid North Coast Dolphins v Deadly Dead Bulls, Waterloo Storm No. 2 v Dharawal 7s.</t>
  </si>
  <si>
    <t>Lights Camera Action</t>
  </si>
  <si>
    <t>This episode highlights the importance of friendship. The special guest today is rapper Munki Muk.</t>
  </si>
  <si>
    <t>Friends</t>
  </si>
  <si>
    <t>Boomalli is an artists' cooperative formed by urban Aboriginal and Koorie photographers, painters, sculptors, designers and filmmakers.</t>
  </si>
  <si>
    <t>Boomalli: Five Koori Artists</t>
  </si>
  <si>
    <t>Fly A Kite</t>
  </si>
  <si>
    <t>Brandon challenges Kayne to find a honey ant in the midst of the central desert – a ridiculous idea, especially when Kayne learns they live four feet underground!</t>
  </si>
  <si>
    <t>Honey Ant</t>
  </si>
  <si>
    <t>Australia is home to the largest and most rapid loss of languages known. Even in traditional homelands the vibrant languages are struggling to survive government policies and cultural prejudice.</t>
  </si>
  <si>
    <t>Australia</t>
  </si>
  <si>
    <t>Cathy and Luke get their first taste of the Cape at a house opening ceremony in Aurukun to move on the spirits of the dead.</t>
  </si>
  <si>
    <t>Cape Crusaders</t>
  </si>
  <si>
    <t>Milli Milli Nganka</t>
  </si>
  <si>
    <t>We meet a volunteer for the Beagle Bay Mission exhibition, an author, a singer songwriter &amp; we learn how to catch fish the traditional way.</t>
  </si>
  <si>
    <t>George Walley &amp; Knotwork, Bob Randall &amp; Joe Geia feature in this episode of The Cholate Martini plus Djiva.</t>
  </si>
  <si>
    <t>Interviews from the 19th Annual Blues and Roots Festival, Byron Bay.</t>
  </si>
  <si>
    <t>Interviews From Blues Fest</t>
  </si>
  <si>
    <t xml:space="preserve">s </t>
  </si>
  <si>
    <t>Exciting fitness program, incorporating hip hop dance routines with the latest Aboriginal and Torres Strait Islander hip hop beats, while also delivering strong health messages!</t>
  </si>
  <si>
    <t>Go Lingo</t>
  </si>
  <si>
    <t>A high energy game show packed with fun and challenges as students aged between 11-12 play a variety of hi-tech games using the latest in touch screen technology. Host Alanah Ahmat.</t>
  </si>
  <si>
    <t>Theres No I In Hockey</t>
  </si>
  <si>
    <t xml:space="preserve">Noongar Dandjoo </t>
  </si>
  <si>
    <t>Produced by Curtin University students this series focuses on Noongar communities and issues such as land and country, incarceration of Aboriginal people, culture and the Constitution.</t>
  </si>
  <si>
    <t>Wapos Bay kids come under the influence of famous rapper Iced Latte.</t>
  </si>
  <si>
    <t>Explores the resolve and resilience of the Cherokee Nation, who resisted removal from their homelands in the Southeast in every way they knew including adopting European-style government and law.</t>
  </si>
  <si>
    <t>Trail Of Tears</t>
  </si>
  <si>
    <t xml:space="preserve">A concert showcasing some of the most exciting live acts including Pilbara Fire &amp; the awesome band No Shame.  Catch the high energy hip hop style of Bryte MC plus Kerrianne Cox._x000D_
</t>
  </si>
  <si>
    <t>The best music from the Roots Music series</t>
  </si>
  <si>
    <t xml:space="preserve">  </t>
  </si>
  <si>
    <t xml:space="preserve">       </t>
  </si>
  <si>
    <t>NITV National News features the rich diversity of contemporary life within Aboriginal and Torres Strait Islander communities, broadening and redefining the news and current affairs landscape.</t>
  </si>
  <si>
    <t xml:space="preserve">M </t>
  </si>
  <si>
    <t>d,a,l</t>
  </si>
  <si>
    <t>The Hunt</t>
  </si>
  <si>
    <t>First Australians</t>
  </si>
  <si>
    <t>The Song</t>
  </si>
  <si>
    <t>Finding Our Talk</t>
  </si>
  <si>
    <t>s a</t>
  </si>
  <si>
    <t>A Mother Earth</t>
  </si>
  <si>
    <t>The Pearlers</t>
  </si>
  <si>
    <t>a</t>
  </si>
  <si>
    <t>The Lore Of Love</t>
  </si>
  <si>
    <t>Living Black</t>
  </si>
  <si>
    <t>Nganampa Anwernekenhe</t>
  </si>
  <si>
    <t>Torres To The Thames</t>
  </si>
  <si>
    <t xml:space="preserve">Shaq Vs </t>
  </si>
  <si>
    <t>Jarjums: Finding My Magic</t>
  </si>
  <si>
    <t>Going Bush</t>
  </si>
  <si>
    <t>We Shall Remain</t>
  </si>
  <si>
    <t>The Best Of Roots Music</t>
  </si>
  <si>
    <t>Nitv News 2013</t>
  </si>
  <si>
    <t>Indigenous stories that matter to all Australians, hosted by Karla Grant. #LivingBlackSBS</t>
  </si>
  <si>
    <t xml:space="preserve">Nitv News 2013 </t>
  </si>
  <si>
    <t xml:space="preserve">Nitv News in Review 2013 </t>
  </si>
  <si>
    <t>A well known controversial feature based on the true story of a part Aboriginal man who finds the pressure of adapting to white culture intolerable</t>
  </si>
  <si>
    <t>Opinion Piece</t>
  </si>
  <si>
    <t>Jarjums: Bushwhacked</t>
  </si>
  <si>
    <t xml:space="preserve">Jarjums: Move It Mob Style </t>
  </si>
  <si>
    <t>Jarjums: Raven Tales</t>
  </si>
  <si>
    <t>Jarjums: Welcome To Wapos Bay</t>
  </si>
  <si>
    <t>Jarjums: Waabiny Time</t>
  </si>
  <si>
    <t>Jarjums: Inuk</t>
  </si>
  <si>
    <t>Jarjums: Yarramundi Kids</t>
  </si>
  <si>
    <t>Jarjums: Bizou</t>
  </si>
  <si>
    <t>Jarjums: Tipi Tales</t>
  </si>
  <si>
    <t>Jarjums: Bob Tales</t>
  </si>
  <si>
    <t>Jarjums: P-Culture</t>
  </si>
  <si>
    <t>Lifestyle: Tangaroa With Pio</t>
  </si>
  <si>
    <t>Lifestyle: Finding Our Talk: Mi'gmaq</t>
  </si>
  <si>
    <t>Jarjums: Move It Mob Style</t>
  </si>
  <si>
    <t>Jarjums: Go Lingo</t>
  </si>
  <si>
    <t>Film: The Chant of Jimmie Blacksmith</t>
  </si>
  <si>
    <t>Freedom For Our Lifetime</t>
  </si>
  <si>
    <t>Freedom For Our Lifetime - The threat of extinction hovers over the first Australians of Victoria at the time Wurundjeri clan leader Simon Wonga seeks land from the authorities.</t>
  </si>
  <si>
    <t>A small dance group  from the Torres Straits leave their small island community to perform at the prestigious Henley Festival on the outskirts of London.</t>
  </si>
  <si>
    <t>From the Torres To The Thames</t>
  </si>
  <si>
    <t>Pmarra Country</t>
  </si>
  <si>
    <t>Warren H. Williams interviews his father Gus Ntjalka Williams who shares his memories about his early days in music</t>
  </si>
  <si>
    <t>Hosted by Pascoe Braun, Yeyekerte looks at what's on around the country.</t>
  </si>
  <si>
    <t xml:space="preserve">Sixteen teams go head-to-head in a fierce competition to win the prestigious Island of Origin rugby competition. </t>
  </si>
  <si>
    <t>Mataku is a bilingual series of half-hour dramatic narratives steeped in Maori mystique.</t>
  </si>
  <si>
    <t>Opinion Piece is looks at Indigenous issues from around Australia.</t>
  </si>
  <si>
    <t>Journey Through Fear</t>
  </si>
  <si>
    <t>NITV News in Review</t>
  </si>
  <si>
    <t>Griffith 3 Way United Vs Dunghutti Warriors</t>
  </si>
  <si>
    <t>Newcastle Yowies Vs Murrumbidgee Crows</t>
  </si>
  <si>
    <t>Under 15s Grand Final</t>
  </si>
  <si>
    <t>Under 17s Grand Final</t>
  </si>
  <si>
    <t>Women's Grand Final</t>
  </si>
  <si>
    <t>Pacifica</t>
  </si>
  <si>
    <t>Fiji</t>
  </si>
  <si>
    <t>Of Islands and Men</t>
  </si>
  <si>
    <t>Wallis and Futuna</t>
  </si>
  <si>
    <t>There is No Other Law</t>
  </si>
  <si>
    <t>Burned Bridge</t>
  </si>
  <si>
    <t>Courting With Justice</t>
  </si>
  <si>
    <t>Abenake</t>
  </si>
  <si>
    <t>Jarjums: Move it Mob Style</t>
  </si>
  <si>
    <t>Jarjums: Welcome to Wapos Bay</t>
  </si>
  <si>
    <t>Movie: The Motorcycle Diaries</t>
  </si>
  <si>
    <t>Country music series hosted by Warren H. Williams featuring Yothu Yindi, Bec Cole, James Henry, Lee Kernahan, James Blundell &amp; The Flood.</t>
  </si>
  <si>
    <t>Join Brad Cook and Luke Carroll at the 42nd Koori Knockout in Raymond Terrace for all the grass roots rugby league action.</t>
  </si>
  <si>
    <t>The arrival of the crested iguana in Fiji from the Caribbean thousands of years ago is one of nature's most intriguing mysteries. They are now protected species and live in isolation on a Fiji island</t>
  </si>
  <si>
    <t>There is No Other Law - Supported by pastoralists keen to make their fortune, the homicidal police officer Constable Willshire, brings mayhem to the Arrernte nation in Central Australia.</t>
  </si>
  <si>
    <t>The events of the afternoon Wilga was killed convinces Vincent that the statement Ricky gave is worthless.</t>
  </si>
  <si>
    <t>A gritty, dramatised documentary that poses the question - what if the Australian legal system was not based on the British but on one of the oldest Law systems in the world, Indigenous Australian Law</t>
  </si>
  <si>
    <t>A highly inspiring adventure based on the journals of Ernesto 'Che' Guevara as he journeys by motorcycle through South America with his best friend. Stars Gabriel Garcia Bernal. (Argentina)</t>
  </si>
</sst>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6">
    <xf numFmtId="0" fontId="0" fillId="0" borderId="0" xfId="0"/>
    <xf numFmtId="0" fontId="0" fillId="0" borderId="0" xfId="0" applyAlignment="1">
      <alignment wrapText="1"/>
    </xf>
    <xf numFmtId="0" fontId="0" fillId="0" borderId="0" xfId="0" applyFill="1"/>
    <xf numFmtId="0" fontId="0" fillId="0" borderId="0" xfId="0" applyFill="1" applyAlignment="1">
      <alignment wrapText="1"/>
    </xf>
    <xf numFmtId="0" fontId="0" fillId="0" borderId="0" xfId="0" applyAlignment="1">
      <alignment horizontal="left"/>
    </xf>
    <xf numFmtId="0" fontId="0" fillId="0" borderId="0" xfId="0" applyFill="1" applyAlignment="1">
      <alignment horizontal="left"/>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4"/>
  <sheetViews>
    <sheetView tabSelected="1" workbookViewId="0">
      <selection activeCell="D59" sqref="D59"/>
    </sheetView>
  </sheetViews>
  <sheetFormatPr defaultRowHeight="15" x14ac:dyDescent="0.25"/>
  <cols>
    <col min="2" max="2" width="12" customWidth="1"/>
    <col min="3" max="3" width="9.140625" style="4"/>
    <col min="4" max="4" width="34.140625" customWidth="1"/>
    <col min="5" max="5" width="45.5703125" customWidth="1"/>
    <col min="8" max="8" width="64.42578125" style="1" customWidth="1"/>
  </cols>
  <sheetData>
    <row r="1" spans="1:11" x14ac:dyDescent="0.25">
      <c r="A1" t="s">
        <v>234</v>
      </c>
      <c r="B1" t="s">
        <v>0</v>
      </c>
      <c r="C1" s="4" t="s">
        <v>1</v>
      </c>
      <c r="D1" t="s">
        <v>2</v>
      </c>
      <c r="E1" t="s">
        <v>6</v>
      </c>
      <c r="F1" t="s">
        <v>3</v>
      </c>
      <c r="G1" t="s">
        <v>4</v>
      </c>
      <c r="H1" s="1" t="s">
        <v>5</v>
      </c>
      <c r="I1" t="s">
        <v>7</v>
      </c>
      <c r="J1" t="s">
        <v>8</v>
      </c>
      <c r="K1" t="s">
        <v>9</v>
      </c>
    </row>
    <row r="2" spans="1:11" ht="30" x14ac:dyDescent="0.25">
      <c r="A2" t="s">
        <v>10</v>
      </c>
      <c r="B2" t="str">
        <f t="shared" ref="B2:B20" si="0">"2012-12-30"</f>
        <v>2012-12-30</v>
      </c>
      <c r="C2" s="4" t="str">
        <f>"0500"</f>
        <v>0500</v>
      </c>
      <c r="D2" t="s">
        <v>11</v>
      </c>
      <c r="F2" t="s">
        <v>12</v>
      </c>
      <c r="G2" t="s">
        <v>13</v>
      </c>
      <c r="H2" s="1" t="s">
        <v>283</v>
      </c>
      <c r="J2">
        <v>2008</v>
      </c>
      <c r="K2" t="s">
        <v>15</v>
      </c>
    </row>
    <row r="3" spans="1:11" ht="30" x14ac:dyDescent="0.25">
      <c r="A3" t="s">
        <v>10</v>
      </c>
      <c r="B3" t="str">
        <f t="shared" si="0"/>
        <v>2012-12-30</v>
      </c>
      <c r="C3" s="4" t="str">
        <f>"0600"</f>
        <v>0600</v>
      </c>
      <c r="D3" t="s">
        <v>11</v>
      </c>
      <c r="F3" t="s">
        <v>16</v>
      </c>
      <c r="H3" s="1" t="s">
        <v>283</v>
      </c>
      <c r="J3">
        <v>2008</v>
      </c>
      <c r="K3" t="s">
        <v>15</v>
      </c>
    </row>
    <row r="4" spans="1:11" ht="30" x14ac:dyDescent="0.25">
      <c r="A4" t="s">
        <v>10</v>
      </c>
      <c r="B4" t="str">
        <f t="shared" si="0"/>
        <v>2012-12-30</v>
      </c>
      <c r="C4" s="4" t="str">
        <f>"0700"</f>
        <v>0700</v>
      </c>
      <c r="D4" t="s">
        <v>11</v>
      </c>
      <c r="F4" t="s">
        <v>16</v>
      </c>
      <c r="H4" s="1" t="s">
        <v>283</v>
      </c>
      <c r="J4">
        <v>2008</v>
      </c>
      <c r="K4" t="s">
        <v>15</v>
      </c>
    </row>
    <row r="5" spans="1:11" ht="30" x14ac:dyDescent="0.25">
      <c r="A5" t="s">
        <v>10</v>
      </c>
      <c r="B5" t="str">
        <f t="shared" si="0"/>
        <v>2012-12-30</v>
      </c>
      <c r="C5" s="4" t="str">
        <f>"0800"</f>
        <v>0800</v>
      </c>
      <c r="D5" t="s">
        <v>11</v>
      </c>
      <c r="F5" t="s">
        <v>16</v>
      </c>
      <c r="H5" s="1" t="s">
        <v>283</v>
      </c>
      <c r="J5">
        <v>2008</v>
      </c>
      <c r="K5" t="s">
        <v>15</v>
      </c>
    </row>
    <row r="6" spans="1:11" ht="30" x14ac:dyDescent="0.25">
      <c r="A6" t="s">
        <v>10</v>
      </c>
      <c r="B6" t="str">
        <f t="shared" si="0"/>
        <v>2012-12-30</v>
      </c>
      <c r="C6" s="4" t="str">
        <f>"0900"</f>
        <v>0900</v>
      </c>
      <c r="D6" t="s">
        <v>11</v>
      </c>
      <c r="F6" t="s">
        <v>12</v>
      </c>
      <c r="G6" t="s">
        <v>17</v>
      </c>
      <c r="H6" s="1" t="s">
        <v>283</v>
      </c>
      <c r="J6">
        <v>2008</v>
      </c>
      <c r="K6" t="s">
        <v>15</v>
      </c>
    </row>
    <row r="7" spans="1:11" ht="30" x14ac:dyDescent="0.25">
      <c r="A7" t="s">
        <v>10</v>
      </c>
      <c r="B7" t="str">
        <f t="shared" si="0"/>
        <v>2012-12-30</v>
      </c>
      <c r="C7" s="4" t="str">
        <f>"1000"</f>
        <v>1000</v>
      </c>
      <c r="D7" t="s">
        <v>281</v>
      </c>
      <c r="F7" t="s">
        <v>16</v>
      </c>
      <c r="H7" s="1" t="s">
        <v>282</v>
      </c>
      <c r="J7">
        <v>2008</v>
      </c>
      <c r="K7" t="s">
        <v>15</v>
      </c>
    </row>
    <row r="8" spans="1:11" ht="45" x14ac:dyDescent="0.25">
      <c r="A8" t="s">
        <v>10</v>
      </c>
      <c r="B8" t="str">
        <f t="shared" si="0"/>
        <v>2012-12-30</v>
      </c>
      <c r="C8" s="4" t="str">
        <f>"1100"</f>
        <v>1100</v>
      </c>
      <c r="D8" t="s">
        <v>18</v>
      </c>
      <c r="E8" t="s">
        <v>20</v>
      </c>
      <c r="F8" t="s">
        <v>12</v>
      </c>
      <c r="G8" t="s">
        <v>17</v>
      </c>
      <c r="H8" s="1" t="s">
        <v>19</v>
      </c>
      <c r="J8">
        <v>2012</v>
      </c>
      <c r="K8" t="s">
        <v>15</v>
      </c>
    </row>
    <row r="9" spans="1:11" ht="75" x14ac:dyDescent="0.25">
      <c r="A9" t="s">
        <v>10</v>
      </c>
      <c r="B9" t="str">
        <f t="shared" si="0"/>
        <v>2012-12-30</v>
      </c>
      <c r="C9" s="4" t="str">
        <f>"1200"</f>
        <v>1200</v>
      </c>
      <c r="D9" t="s">
        <v>21</v>
      </c>
      <c r="F9" t="s">
        <v>22</v>
      </c>
      <c r="H9" s="1" t="s">
        <v>23</v>
      </c>
      <c r="J9">
        <v>2012</v>
      </c>
      <c r="K9" t="s">
        <v>15</v>
      </c>
    </row>
    <row r="10" spans="1:11" ht="60" x14ac:dyDescent="0.25">
      <c r="A10" t="s">
        <v>10</v>
      </c>
      <c r="B10" t="str">
        <f t="shared" si="0"/>
        <v>2012-12-30</v>
      </c>
      <c r="C10" s="4" t="str">
        <f>"1230"</f>
        <v>1230</v>
      </c>
      <c r="D10" t="s">
        <v>24</v>
      </c>
      <c r="E10" t="s">
        <v>26</v>
      </c>
      <c r="F10" t="s">
        <v>22</v>
      </c>
      <c r="H10" s="1" t="s">
        <v>25</v>
      </c>
      <c r="J10">
        <v>2012</v>
      </c>
      <c r="K10" t="s">
        <v>15</v>
      </c>
    </row>
    <row r="11" spans="1:11" ht="45" x14ac:dyDescent="0.25">
      <c r="A11" t="s">
        <v>10</v>
      </c>
      <c r="B11" t="str">
        <f t="shared" si="0"/>
        <v>2012-12-30</v>
      </c>
      <c r="C11" s="4" t="str">
        <f>"1330"</f>
        <v>1330</v>
      </c>
      <c r="D11" t="s">
        <v>24</v>
      </c>
      <c r="E11" t="s">
        <v>28</v>
      </c>
      <c r="F11" t="s">
        <v>22</v>
      </c>
      <c r="H11" s="1" t="s">
        <v>27</v>
      </c>
      <c r="J11">
        <v>2012</v>
      </c>
      <c r="K11" t="s">
        <v>15</v>
      </c>
    </row>
    <row r="12" spans="1:11" ht="60" x14ac:dyDescent="0.25">
      <c r="A12" t="s">
        <v>10</v>
      </c>
      <c r="B12" t="str">
        <f t="shared" si="0"/>
        <v>2012-12-30</v>
      </c>
      <c r="C12" s="4" t="str">
        <f>"1430"</f>
        <v>1430</v>
      </c>
      <c r="D12" t="s">
        <v>24</v>
      </c>
      <c r="E12" t="s">
        <v>30</v>
      </c>
      <c r="F12" t="s">
        <v>22</v>
      </c>
      <c r="H12" s="1" t="s">
        <v>29</v>
      </c>
      <c r="J12">
        <v>2012</v>
      </c>
      <c r="K12" t="s">
        <v>15</v>
      </c>
    </row>
    <row r="13" spans="1:11" ht="60" x14ac:dyDescent="0.25">
      <c r="A13" t="s">
        <v>10</v>
      </c>
      <c r="B13" t="str">
        <f t="shared" si="0"/>
        <v>2012-12-30</v>
      </c>
      <c r="C13" s="4" t="str">
        <f>"1530"</f>
        <v>1530</v>
      </c>
      <c r="D13" t="s">
        <v>24</v>
      </c>
      <c r="E13" t="s">
        <v>32</v>
      </c>
      <c r="F13" t="s">
        <v>22</v>
      </c>
      <c r="H13" s="1" t="s">
        <v>31</v>
      </c>
      <c r="J13">
        <v>2012</v>
      </c>
      <c r="K13" t="s">
        <v>15</v>
      </c>
    </row>
    <row r="14" spans="1:11" ht="45" x14ac:dyDescent="0.25">
      <c r="A14" t="s">
        <v>10</v>
      </c>
      <c r="B14" t="str">
        <f t="shared" si="0"/>
        <v>2012-12-30</v>
      </c>
      <c r="C14" s="4" t="str">
        <f>"1630"</f>
        <v>1630</v>
      </c>
      <c r="D14" t="s">
        <v>24</v>
      </c>
      <c r="E14" t="s">
        <v>34</v>
      </c>
      <c r="F14" t="s">
        <v>22</v>
      </c>
      <c r="H14" s="1" t="s">
        <v>33</v>
      </c>
      <c r="J14">
        <v>2012</v>
      </c>
      <c r="K14" t="s">
        <v>15</v>
      </c>
    </row>
    <row r="15" spans="1:11" ht="75" x14ac:dyDescent="0.25">
      <c r="A15" t="s">
        <v>10</v>
      </c>
      <c r="B15" t="str">
        <f t="shared" si="0"/>
        <v>2012-12-30</v>
      </c>
      <c r="C15" s="4" t="str">
        <f>"1730"</f>
        <v>1730</v>
      </c>
      <c r="D15" t="s">
        <v>21</v>
      </c>
      <c r="E15" t="s">
        <v>22</v>
      </c>
      <c r="F15" t="s">
        <v>22</v>
      </c>
      <c r="H15" s="1" t="s">
        <v>23</v>
      </c>
      <c r="J15">
        <v>2012</v>
      </c>
      <c r="K15" t="s">
        <v>15</v>
      </c>
    </row>
    <row r="16" spans="1:11" ht="45" x14ac:dyDescent="0.25">
      <c r="A16" t="s">
        <v>10</v>
      </c>
      <c r="B16" t="str">
        <f t="shared" si="0"/>
        <v>2012-12-30</v>
      </c>
      <c r="C16" s="4" t="str">
        <f>"1800"</f>
        <v>1800</v>
      </c>
      <c r="D16" t="s">
        <v>35</v>
      </c>
      <c r="E16" t="s">
        <v>37</v>
      </c>
      <c r="F16" t="s">
        <v>12</v>
      </c>
      <c r="H16" s="1" t="s">
        <v>36</v>
      </c>
      <c r="J16">
        <v>1993</v>
      </c>
      <c r="K16" t="s">
        <v>15</v>
      </c>
    </row>
    <row r="17" spans="1:11" ht="60" x14ac:dyDescent="0.25">
      <c r="A17" t="s">
        <v>10</v>
      </c>
      <c r="B17" t="str">
        <f t="shared" si="0"/>
        <v>2012-12-30</v>
      </c>
      <c r="C17" s="4" t="str">
        <f>"1830"</f>
        <v>1830</v>
      </c>
      <c r="D17" t="s">
        <v>38</v>
      </c>
      <c r="E17" t="s">
        <v>40</v>
      </c>
      <c r="F17" t="s">
        <v>16</v>
      </c>
      <c r="H17" s="1" t="s">
        <v>39</v>
      </c>
      <c r="J17">
        <v>2011</v>
      </c>
      <c r="K17" t="s">
        <v>41</v>
      </c>
    </row>
    <row r="18" spans="1:11" ht="45" x14ac:dyDescent="0.25">
      <c r="A18" t="s">
        <v>10</v>
      </c>
      <c r="B18" t="str">
        <f t="shared" si="0"/>
        <v>2012-12-30</v>
      </c>
      <c r="C18" s="4" t="str">
        <f>"2030"</f>
        <v>2030</v>
      </c>
      <c r="D18" t="s">
        <v>42</v>
      </c>
      <c r="F18" t="s">
        <v>12</v>
      </c>
      <c r="G18" t="s">
        <v>245</v>
      </c>
      <c r="H18" s="1" t="s">
        <v>43</v>
      </c>
      <c r="J18">
        <v>1994</v>
      </c>
      <c r="K18" t="s">
        <v>15</v>
      </c>
    </row>
    <row r="19" spans="1:11" ht="60" x14ac:dyDescent="0.25">
      <c r="A19" t="s">
        <v>10</v>
      </c>
      <c r="B19" t="str">
        <f t="shared" si="0"/>
        <v>2012-12-30</v>
      </c>
      <c r="C19" s="4" t="str">
        <f>"2130"</f>
        <v>2130</v>
      </c>
      <c r="D19" t="s">
        <v>44</v>
      </c>
      <c r="F19" t="s">
        <v>236</v>
      </c>
      <c r="G19" t="s">
        <v>237</v>
      </c>
      <c r="H19" s="1" t="s">
        <v>45</v>
      </c>
      <c r="J19">
        <v>0</v>
      </c>
      <c r="K19" t="s">
        <v>46</v>
      </c>
    </row>
    <row r="20" spans="1:11" ht="60" x14ac:dyDescent="0.25">
      <c r="A20" t="s">
        <v>10</v>
      </c>
      <c r="B20" t="str">
        <f t="shared" si="0"/>
        <v>2012-12-30</v>
      </c>
      <c r="C20" s="4" t="str">
        <f>"2300"</f>
        <v>2300</v>
      </c>
      <c r="D20" t="s">
        <v>47</v>
      </c>
      <c r="E20" t="s">
        <v>47</v>
      </c>
      <c r="F20" t="s">
        <v>12</v>
      </c>
      <c r="G20" t="s">
        <v>48</v>
      </c>
      <c r="H20" s="1" t="s">
        <v>49</v>
      </c>
      <c r="J20">
        <v>2006</v>
      </c>
      <c r="K20" t="s">
        <v>15</v>
      </c>
    </row>
    <row r="21" spans="1:11" ht="45" x14ac:dyDescent="0.25">
      <c r="A21" t="s">
        <v>10</v>
      </c>
      <c r="B21" t="str">
        <f t="shared" ref="B21:B60" si="1">"2012-12-31"</f>
        <v>2012-12-31</v>
      </c>
      <c r="C21" s="4" t="str">
        <f>"0000"</f>
        <v>0000</v>
      </c>
      <c r="D21" t="s">
        <v>18</v>
      </c>
      <c r="F21" t="s">
        <v>12</v>
      </c>
      <c r="G21" t="s">
        <v>17</v>
      </c>
      <c r="H21" s="1" t="s">
        <v>19</v>
      </c>
      <c r="J21">
        <v>2012</v>
      </c>
      <c r="K21" t="s">
        <v>15</v>
      </c>
    </row>
    <row r="22" spans="1:11" ht="45" x14ac:dyDescent="0.25">
      <c r="A22" t="s">
        <v>10</v>
      </c>
      <c r="B22" t="str">
        <f t="shared" si="1"/>
        <v>2012-12-31</v>
      </c>
      <c r="C22" s="4" t="str">
        <f>"0100"</f>
        <v>0100</v>
      </c>
      <c r="D22" t="s">
        <v>50</v>
      </c>
      <c r="F22" t="s">
        <v>16</v>
      </c>
      <c r="H22" s="1" t="s">
        <v>51</v>
      </c>
      <c r="J22">
        <v>2009</v>
      </c>
      <c r="K22" t="s">
        <v>15</v>
      </c>
    </row>
    <row r="23" spans="1:11" ht="30" x14ac:dyDescent="0.25">
      <c r="A23" t="s">
        <v>10</v>
      </c>
      <c r="B23" t="str">
        <f t="shared" si="1"/>
        <v>2012-12-31</v>
      </c>
      <c r="C23" s="4" t="str">
        <f>"0400"</f>
        <v>0400</v>
      </c>
      <c r="D23" t="s">
        <v>52</v>
      </c>
      <c r="E23" t="s">
        <v>54</v>
      </c>
      <c r="F23" t="s">
        <v>16</v>
      </c>
      <c r="H23" s="1" t="s">
        <v>53</v>
      </c>
      <c r="J23">
        <v>2009</v>
      </c>
      <c r="K23" t="s">
        <v>15</v>
      </c>
    </row>
    <row r="24" spans="1:11" ht="30" x14ac:dyDescent="0.25">
      <c r="A24" t="s">
        <v>10</v>
      </c>
      <c r="B24" t="str">
        <f t="shared" si="1"/>
        <v>2012-12-31</v>
      </c>
      <c r="C24" s="4" t="str">
        <f>"0500"</f>
        <v>0500</v>
      </c>
      <c r="D24" t="s">
        <v>11</v>
      </c>
      <c r="F24" t="s">
        <v>16</v>
      </c>
      <c r="H24" s="1" t="s">
        <v>283</v>
      </c>
      <c r="J24">
        <v>2008</v>
      </c>
      <c r="K24" t="s">
        <v>15</v>
      </c>
    </row>
    <row r="25" spans="1:11" ht="45" x14ac:dyDescent="0.25">
      <c r="A25" t="s">
        <v>10</v>
      </c>
      <c r="B25" t="str">
        <f t="shared" si="1"/>
        <v>2012-12-31</v>
      </c>
      <c r="C25" s="4" t="str">
        <f>"0600"</f>
        <v>0600</v>
      </c>
      <c r="D25" t="s">
        <v>55</v>
      </c>
      <c r="E25" t="s">
        <v>57</v>
      </c>
      <c r="F25" t="s">
        <v>16</v>
      </c>
      <c r="H25" s="1" t="s">
        <v>56</v>
      </c>
      <c r="J25">
        <v>2012</v>
      </c>
      <c r="K25" t="s">
        <v>15</v>
      </c>
    </row>
    <row r="26" spans="1:11" ht="45" x14ac:dyDescent="0.25">
      <c r="A26" t="s">
        <v>10</v>
      </c>
      <c r="B26" t="str">
        <f t="shared" si="1"/>
        <v>2012-12-31</v>
      </c>
      <c r="C26" s="4" t="str">
        <f>"0630"</f>
        <v>0630</v>
      </c>
      <c r="D26" t="s">
        <v>58</v>
      </c>
      <c r="F26" t="s">
        <v>16</v>
      </c>
      <c r="H26" s="1" t="s">
        <v>59</v>
      </c>
      <c r="J26">
        <v>0</v>
      </c>
      <c r="K26" t="s">
        <v>15</v>
      </c>
    </row>
    <row r="27" spans="1:11" ht="45" x14ac:dyDescent="0.25">
      <c r="A27" t="s">
        <v>10</v>
      </c>
      <c r="B27" t="str">
        <f t="shared" si="1"/>
        <v>2012-12-31</v>
      </c>
      <c r="C27" s="4" t="str">
        <f>"0700"</f>
        <v>0700</v>
      </c>
      <c r="D27" t="s">
        <v>60</v>
      </c>
      <c r="F27" t="s">
        <v>16</v>
      </c>
      <c r="H27" s="1" t="s">
        <v>61</v>
      </c>
      <c r="J27">
        <v>0</v>
      </c>
      <c r="K27" t="s">
        <v>62</v>
      </c>
    </row>
    <row r="28" spans="1:11" ht="45" x14ac:dyDescent="0.25">
      <c r="A28" t="s">
        <v>10</v>
      </c>
      <c r="B28" t="str">
        <f t="shared" si="1"/>
        <v>2012-12-31</v>
      </c>
      <c r="C28" s="4" t="str">
        <f>"0730"</f>
        <v>0730</v>
      </c>
      <c r="D28" t="s">
        <v>63</v>
      </c>
      <c r="E28" t="s">
        <v>238</v>
      </c>
      <c r="F28" t="s">
        <v>16</v>
      </c>
      <c r="H28" s="1" t="s">
        <v>64</v>
      </c>
      <c r="J28">
        <v>2005</v>
      </c>
      <c r="K28" t="s">
        <v>62</v>
      </c>
    </row>
    <row r="29" spans="1:11" ht="30" x14ac:dyDescent="0.25">
      <c r="A29" t="s">
        <v>10</v>
      </c>
      <c r="B29" t="str">
        <f t="shared" si="1"/>
        <v>2012-12-31</v>
      </c>
      <c r="C29" s="4" t="str">
        <f>"0800"</f>
        <v>0800</v>
      </c>
      <c r="D29" t="s">
        <v>65</v>
      </c>
      <c r="F29" t="s">
        <v>16</v>
      </c>
      <c r="H29" s="1" t="s">
        <v>66</v>
      </c>
      <c r="J29">
        <v>2011</v>
      </c>
      <c r="K29" t="s">
        <v>15</v>
      </c>
    </row>
    <row r="30" spans="1:11" ht="45" x14ac:dyDescent="0.25">
      <c r="A30" t="s">
        <v>10</v>
      </c>
      <c r="B30" t="str">
        <f t="shared" si="1"/>
        <v>2012-12-31</v>
      </c>
      <c r="C30" s="4" t="str">
        <f>"0830"</f>
        <v>0830</v>
      </c>
      <c r="D30" t="s">
        <v>67</v>
      </c>
      <c r="F30" t="s">
        <v>16</v>
      </c>
      <c r="H30" s="1" t="s">
        <v>68</v>
      </c>
      <c r="J30">
        <v>0</v>
      </c>
      <c r="K30" t="s">
        <v>69</v>
      </c>
    </row>
    <row r="31" spans="1:11" ht="45" x14ac:dyDescent="0.25">
      <c r="A31" t="s">
        <v>10</v>
      </c>
      <c r="B31" t="str">
        <f t="shared" si="1"/>
        <v>2012-12-31</v>
      </c>
      <c r="C31" s="4" t="str">
        <f>"0845"</f>
        <v>0845</v>
      </c>
      <c r="D31" t="s">
        <v>67</v>
      </c>
      <c r="F31" t="s">
        <v>16</v>
      </c>
      <c r="H31" s="1" t="s">
        <v>68</v>
      </c>
      <c r="J31">
        <v>0</v>
      </c>
      <c r="K31" t="s">
        <v>69</v>
      </c>
    </row>
    <row r="32" spans="1:11" ht="45" x14ac:dyDescent="0.25">
      <c r="A32" t="s">
        <v>10</v>
      </c>
      <c r="B32" t="str">
        <f t="shared" si="1"/>
        <v>2012-12-31</v>
      </c>
      <c r="C32" s="4" t="str">
        <f>"0900"</f>
        <v>0900</v>
      </c>
      <c r="D32" t="s">
        <v>70</v>
      </c>
      <c r="E32" t="s">
        <v>72</v>
      </c>
      <c r="F32" t="s">
        <v>12</v>
      </c>
      <c r="G32" t="s">
        <v>17</v>
      </c>
      <c r="H32" s="1" t="s">
        <v>71</v>
      </c>
      <c r="J32">
        <v>2009</v>
      </c>
      <c r="K32" t="s">
        <v>15</v>
      </c>
    </row>
    <row r="33" spans="1:11" ht="45" x14ac:dyDescent="0.25">
      <c r="A33" t="s">
        <v>10</v>
      </c>
      <c r="B33" t="str">
        <f t="shared" si="1"/>
        <v>2012-12-31</v>
      </c>
      <c r="C33" s="4" t="str">
        <f>"0930"</f>
        <v>0930</v>
      </c>
      <c r="D33" t="s">
        <v>73</v>
      </c>
      <c r="F33" t="s">
        <v>16</v>
      </c>
      <c r="H33" s="1" t="s">
        <v>74</v>
      </c>
      <c r="J33">
        <v>2010</v>
      </c>
      <c r="K33" t="s">
        <v>62</v>
      </c>
    </row>
    <row r="34" spans="1:11" ht="60" x14ac:dyDescent="0.25">
      <c r="A34" t="s">
        <v>10</v>
      </c>
      <c r="B34" t="str">
        <f t="shared" si="1"/>
        <v>2012-12-31</v>
      </c>
      <c r="C34" s="4" t="str">
        <f>"1000"</f>
        <v>1000</v>
      </c>
      <c r="D34" t="s">
        <v>75</v>
      </c>
      <c r="F34" t="s">
        <v>12</v>
      </c>
      <c r="G34" t="s">
        <v>245</v>
      </c>
      <c r="H34" s="1" t="s">
        <v>76</v>
      </c>
      <c r="K34" t="s">
        <v>14</v>
      </c>
    </row>
    <row r="35" spans="1:11" ht="45" x14ac:dyDescent="0.25">
      <c r="A35" t="s">
        <v>10</v>
      </c>
      <c r="B35" t="str">
        <f t="shared" si="1"/>
        <v>2012-12-31</v>
      </c>
      <c r="C35" s="4" t="str">
        <f>"1030"</f>
        <v>1030</v>
      </c>
      <c r="D35" t="s">
        <v>77</v>
      </c>
      <c r="F35" t="s">
        <v>16</v>
      </c>
      <c r="H35" s="1" t="s">
        <v>78</v>
      </c>
      <c r="J35">
        <v>2006</v>
      </c>
      <c r="K35" t="s">
        <v>15</v>
      </c>
    </row>
    <row r="36" spans="1:11" ht="45" x14ac:dyDescent="0.25">
      <c r="A36" t="s">
        <v>10</v>
      </c>
      <c r="B36" t="str">
        <f t="shared" si="1"/>
        <v>2012-12-31</v>
      </c>
      <c r="C36" s="4" t="str">
        <f>"1100"</f>
        <v>1100</v>
      </c>
      <c r="D36" t="s">
        <v>35</v>
      </c>
      <c r="E36" t="s">
        <v>37</v>
      </c>
      <c r="F36" t="s">
        <v>12</v>
      </c>
      <c r="H36" s="1" t="s">
        <v>36</v>
      </c>
      <c r="J36">
        <v>1993</v>
      </c>
      <c r="K36" t="s">
        <v>15</v>
      </c>
    </row>
    <row r="37" spans="1:11" ht="60" x14ac:dyDescent="0.25">
      <c r="A37" t="s">
        <v>10</v>
      </c>
      <c r="B37" t="str">
        <f t="shared" si="1"/>
        <v>2012-12-31</v>
      </c>
      <c r="C37" s="4" t="str">
        <f>"1130"</f>
        <v>1130</v>
      </c>
      <c r="D37" t="s">
        <v>38</v>
      </c>
      <c r="E37" t="s">
        <v>40</v>
      </c>
      <c r="F37" t="s">
        <v>16</v>
      </c>
      <c r="H37" s="1" t="s">
        <v>39</v>
      </c>
      <c r="J37">
        <v>2011</v>
      </c>
      <c r="K37" t="s">
        <v>41</v>
      </c>
    </row>
    <row r="38" spans="1:11" s="2" customFormat="1" ht="45" x14ac:dyDescent="0.25">
      <c r="A38" s="2" t="s">
        <v>10</v>
      </c>
      <c r="B38" s="2" t="str">
        <f t="shared" si="1"/>
        <v>2012-12-31</v>
      </c>
      <c r="C38" s="5">
        <v>1230</v>
      </c>
      <c r="D38" s="2" t="s">
        <v>239</v>
      </c>
      <c r="E38" s="2" t="s">
        <v>277</v>
      </c>
      <c r="F38" s="2" t="s">
        <v>16</v>
      </c>
      <c r="H38" s="3" t="s">
        <v>278</v>
      </c>
    </row>
    <row r="39" spans="1:11" ht="60" x14ac:dyDescent="0.25">
      <c r="A39" t="s">
        <v>10</v>
      </c>
      <c r="B39" t="str">
        <f t="shared" si="1"/>
        <v>2012-12-31</v>
      </c>
      <c r="C39" s="4" t="str">
        <f>"1330"</f>
        <v>1330</v>
      </c>
      <c r="D39" t="s">
        <v>79</v>
      </c>
      <c r="F39" t="s">
        <v>12</v>
      </c>
      <c r="G39" t="s">
        <v>17</v>
      </c>
      <c r="H39" s="1" t="s">
        <v>80</v>
      </c>
      <c r="J39">
        <v>2011</v>
      </c>
      <c r="K39" t="s">
        <v>15</v>
      </c>
    </row>
    <row r="40" spans="1:11" ht="45" x14ac:dyDescent="0.25">
      <c r="A40" t="s">
        <v>10</v>
      </c>
      <c r="B40" t="str">
        <f t="shared" si="1"/>
        <v>2012-12-31</v>
      </c>
      <c r="C40" s="4" t="str">
        <f>"1430"</f>
        <v>1430</v>
      </c>
      <c r="D40" t="s">
        <v>73</v>
      </c>
      <c r="F40" t="s">
        <v>16</v>
      </c>
      <c r="H40" s="1" t="s">
        <v>74</v>
      </c>
      <c r="J40">
        <v>2010</v>
      </c>
      <c r="K40" t="s">
        <v>62</v>
      </c>
    </row>
    <row r="41" spans="1:11" ht="30" x14ac:dyDescent="0.25">
      <c r="A41" t="s">
        <v>10</v>
      </c>
      <c r="B41" t="str">
        <f t="shared" si="1"/>
        <v>2012-12-31</v>
      </c>
      <c r="C41" s="4" t="str">
        <f>"1500"</f>
        <v>1500</v>
      </c>
      <c r="D41" t="s">
        <v>65</v>
      </c>
      <c r="F41" t="s">
        <v>16</v>
      </c>
      <c r="H41" s="1" t="s">
        <v>66</v>
      </c>
      <c r="J41">
        <v>2011</v>
      </c>
      <c r="K41" t="s">
        <v>15</v>
      </c>
    </row>
    <row r="42" spans="1:11" ht="45" x14ac:dyDescent="0.25">
      <c r="A42" t="s">
        <v>10</v>
      </c>
      <c r="B42" t="str">
        <f t="shared" si="1"/>
        <v>2012-12-31</v>
      </c>
      <c r="C42" s="4" t="str">
        <f>"1530"</f>
        <v>1530</v>
      </c>
      <c r="D42" t="s">
        <v>81</v>
      </c>
      <c r="E42" t="s">
        <v>240</v>
      </c>
      <c r="F42" t="s">
        <v>16</v>
      </c>
      <c r="H42" s="1" t="s">
        <v>82</v>
      </c>
      <c r="J42">
        <v>2002</v>
      </c>
      <c r="K42" t="s">
        <v>62</v>
      </c>
    </row>
    <row r="43" spans="1:11" ht="60" x14ac:dyDescent="0.25">
      <c r="A43" t="s">
        <v>10</v>
      </c>
      <c r="B43" t="str">
        <f t="shared" si="1"/>
        <v>2012-12-31</v>
      </c>
      <c r="C43" s="4" t="str">
        <f>"1545"</f>
        <v>1545</v>
      </c>
      <c r="D43" t="s">
        <v>83</v>
      </c>
      <c r="F43" t="s">
        <v>16</v>
      </c>
      <c r="H43" s="1" t="s">
        <v>84</v>
      </c>
      <c r="J43">
        <v>1997</v>
      </c>
      <c r="K43" t="s">
        <v>15</v>
      </c>
    </row>
    <row r="44" spans="1:11" ht="45" x14ac:dyDescent="0.25">
      <c r="A44" t="s">
        <v>10</v>
      </c>
      <c r="B44" t="str">
        <f t="shared" si="1"/>
        <v>2012-12-31</v>
      </c>
      <c r="C44" s="4" t="str">
        <f>"1550"</f>
        <v>1550</v>
      </c>
      <c r="D44" t="s">
        <v>85</v>
      </c>
      <c r="F44" t="s">
        <v>16</v>
      </c>
      <c r="H44" s="1" t="s">
        <v>86</v>
      </c>
      <c r="J44">
        <v>2010</v>
      </c>
      <c r="K44" t="s">
        <v>15</v>
      </c>
    </row>
    <row r="45" spans="1:11" ht="30" x14ac:dyDescent="0.25">
      <c r="A45" t="s">
        <v>10</v>
      </c>
      <c r="B45" t="str">
        <f t="shared" si="1"/>
        <v>2012-12-31</v>
      </c>
      <c r="C45" s="4" t="str">
        <f>"1555"</f>
        <v>1555</v>
      </c>
      <c r="D45" t="s">
        <v>87</v>
      </c>
      <c r="F45" t="s">
        <v>16</v>
      </c>
      <c r="H45" s="1" t="s">
        <v>88</v>
      </c>
      <c r="J45">
        <v>2011</v>
      </c>
      <c r="K45" t="s">
        <v>15</v>
      </c>
    </row>
    <row r="46" spans="1:11" ht="45" x14ac:dyDescent="0.25">
      <c r="A46" t="s">
        <v>10</v>
      </c>
      <c r="B46" t="str">
        <f t="shared" si="1"/>
        <v>2012-12-31</v>
      </c>
      <c r="C46" s="4" t="str">
        <f>"1600"</f>
        <v>1600</v>
      </c>
      <c r="D46" t="s">
        <v>60</v>
      </c>
      <c r="F46" t="s">
        <v>16</v>
      </c>
      <c r="H46" s="1" t="s">
        <v>61</v>
      </c>
      <c r="J46">
        <v>0</v>
      </c>
      <c r="K46" t="s">
        <v>62</v>
      </c>
    </row>
    <row r="47" spans="1:11" ht="45" x14ac:dyDescent="0.25">
      <c r="A47" t="s">
        <v>10</v>
      </c>
      <c r="B47" t="str">
        <f t="shared" si="1"/>
        <v>2012-12-31</v>
      </c>
      <c r="C47" s="4" t="str">
        <f>"1630"</f>
        <v>1630</v>
      </c>
      <c r="D47" t="s">
        <v>55</v>
      </c>
      <c r="E47" t="s">
        <v>90</v>
      </c>
      <c r="F47" t="s">
        <v>16</v>
      </c>
      <c r="H47" s="1" t="s">
        <v>89</v>
      </c>
      <c r="J47">
        <v>2012</v>
      </c>
      <c r="K47" t="s">
        <v>15</v>
      </c>
    </row>
    <row r="48" spans="1:11" ht="45" x14ac:dyDescent="0.25">
      <c r="A48" t="s">
        <v>10</v>
      </c>
      <c r="B48" t="str">
        <f t="shared" si="1"/>
        <v>2012-12-31</v>
      </c>
      <c r="C48" s="4" t="str">
        <f>"1700"</f>
        <v>1700</v>
      </c>
      <c r="D48" t="s">
        <v>58</v>
      </c>
      <c r="F48" t="s">
        <v>16</v>
      </c>
      <c r="H48" s="1" t="s">
        <v>59</v>
      </c>
      <c r="J48">
        <v>0</v>
      </c>
      <c r="K48" t="s">
        <v>15</v>
      </c>
    </row>
    <row r="49" spans="1:11" ht="45" x14ac:dyDescent="0.25">
      <c r="A49" t="s">
        <v>10</v>
      </c>
      <c r="B49" t="str">
        <f t="shared" si="1"/>
        <v>2012-12-31</v>
      </c>
      <c r="C49" s="4" t="str">
        <f>"1730"</f>
        <v>1730</v>
      </c>
      <c r="D49" t="s">
        <v>91</v>
      </c>
      <c r="F49" t="s">
        <v>22</v>
      </c>
      <c r="H49" s="1" t="s">
        <v>235</v>
      </c>
      <c r="J49">
        <v>2012</v>
      </c>
      <c r="K49" t="s">
        <v>15</v>
      </c>
    </row>
    <row r="50" spans="1:11" ht="60" x14ac:dyDescent="0.25">
      <c r="A50" t="s">
        <v>10</v>
      </c>
      <c r="B50" t="str">
        <f t="shared" si="1"/>
        <v>2012-12-31</v>
      </c>
      <c r="C50" s="4" t="str">
        <f>"1800"</f>
        <v>1800</v>
      </c>
      <c r="D50" t="s">
        <v>75</v>
      </c>
      <c r="F50" t="s">
        <v>12</v>
      </c>
      <c r="G50" t="s">
        <v>245</v>
      </c>
      <c r="H50" s="1" t="s">
        <v>76</v>
      </c>
      <c r="J50">
        <v>0</v>
      </c>
      <c r="K50" t="s">
        <v>14</v>
      </c>
    </row>
    <row r="51" spans="1:11" ht="45" x14ac:dyDescent="0.25">
      <c r="A51" t="s">
        <v>10</v>
      </c>
      <c r="B51" t="str">
        <f t="shared" si="1"/>
        <v>2012-12-31</v>
      </c>
      <c r="C51" s="4" t="str">
        <f>"1830"</f>
        <v>1830</v>
      </c>
      <c r="D51" t="s">
        <v>241</v>
      </c>
      <c r="E51" t="s">
        <v>93</v>
      </c>
      <c r="F51" t="s">
        <v>16</v>
      </c>
      <c r="H51" s="1" t="s">
        <v>92</v>
      </c>
      <c r="J51">
        <v>2010</v>
      </c>
      <c r="K51" t="s">
        <v>62</v>
      </c>
    </row>
    <row r="52" spans="1:11" ht="60" x14ac:dyDescent="0.25">
      <c r="A52" t="s">
        <v>10</v>
      </c>
      <c r="B52" t="str">
        <f t="shared" si="1"/>
        <v>2012-12-31</v>
      </c>
      <c r="C52" s="4" t="str">
        <f>"1900"</f>
        <v>1900</v>
      </c>
      <c r="D52" t="s">
        <v>91</v>
      </c>
      <c r="F52" t="s">
        <v>22</v>
      </c>
      <c r="H52" s="1" t="s">
        <v>235</v>
      </c>
      <c r="J52">
        <v>2012</v>
      </c>
      <c r="K52" t="s">
        <v>15</v>
      </c>
    </row>
    <row r="53" spans="1:11" ht="45" x14ac:dyDescent="0.25">
      <c r="A53" t="s">
        <v>10</v>
      </c>
      <c r="B53" t="str">
        <f t="shared" si="1"/>
        <v>2012-12-31</v>
      </c>
      <c r="C53" s="4" t="str">
        <f>"1930"</f>
        <v>1930</v>
      </c>
      <c r="D53" t="s">
        <v>108</v>
      </c>
      <c r="E53" t="s">
        <v>110</v>
      </c>
      <c r="F53" t="s">
        <v>16</v>
      </c>
      <c r="H53" s="1" t="s">
        <v>109</v>
      </c>
      <c r="J53">
        <v>2001</v>
      </c>
      <c r="K53" t="s">
        <v>62</v>
      </c>
    </row>
    <row r="54" spans="1:11" ht="45" x14ac:dyDescent="0.25">
      <c r="A54" t="s">
        <v>10</v>
      </c>
      <c r="B54" t="str">
        <f t="shared" si="1"/>
        <v>2012-12-31</v>
      </c>
      <c r="C54" s="4" t="str">
        <f>"2000"</f>
        <v>2000</v>
      </c>
      <c r="D54" t="s">
        <v>94</v>
      </c>
      <c r="F54" t="s">
        <v>12</v>
      </c>
      <c r="G54" t="s">
        <v>242</v>
      </c>
      <c r="H54" s="1" t="s">
        <v>95</v>
      </c>
      <c r="J54">
        <v>0</v>
      </c>
      <c r="K54" t="s">
        <v>96</v>
      </c>
    </row>
    <row r="55" spans="1:11" ht="45" x14ac:dyDescent="0.25">
      <c r="A55" t="s">
        <v>10</v>
      </c>
      <c r="B55" t="str">
        <f t="shared" si="1"/>
        <v>2012-12-31</v>
      </c>
      <c r="C55" s="4" t="str">
        <f>"2030"</f>
        <v>2030</v>
      </c>
      <c r="D55" t="s">
        <v>100</v>
      </c>
      <c r="F55" t="s">
        <v>16</v>
      </c>
      <c r="H55" s="1" t="s">
        <v>101</v>
      </c>
      <c r="J55">
        <v>2011</v>
      </c>
      <c r="K55" t="s">
        <v>14</v>
      </c>
    </row>
    <row r="56" spans="1:11" ht="30" x14ac:dyDescent="0.25">
      <c r="A56" t="s">
        <v>10</v>
      </c>
      <c r="B56" t="str">
        <f t="shared" si="1"/>
        <v>2012-12-31</v>
      </c>
      <c r="C56" s="4" t="str">
        <f>"2130"</f>
        <v>2130</v>
      </c>
      <c r="D56" t="s">
        <v>102</v>
      </c>
      <c r="F56" t="s">
        <v>12</v>
      </c>
      <c r="G56" t="s">
        <v>17</v>
      </c>
      <c r="H56" s="1" t="s">
        <v>103</v>
      </c>
      <c r="J56">
        <v>2009</v>
      </c>
      <c r="K56" t="s">
        <v>62</v>
      </c>
    </row>
    <row r="57" spans="1:11" ht="30" x14ac:dyDescent="0.25">
      <c r="A57" t="s">
        <v>10</v>
      </c>
      <c r="B57" t="str">
        <f t="shared" si="1"/>
        <v>2012-12-31</v>
      </c>
      <c r="C57" s="4" t="str">
        <f>"2200"</f>
        <v>2200</v>
      </c>
      <c r="D57" t="s">
        <v>97</v>
      </c>
      <c r="E57" t="s">
        <v>98</v>
      </c>
      <c r="F57" t="s">
        <v>12</v>
      </c>
      <c r="G57" t="s">
        <v>245</v>
      </c>
      <c r="H57" s="1" t="s">
        <v>285</v>
      </c>
      <c r="J57">
        <v>0</v>
      </c>
      <c r="K57" t="s">
        <v>99</v>
      </c>
    </row>
    <row r="58" spans="1:11" ht="45" x14ac:dyDescent="0.25">
      <c r="A58" t="s">
        <v>10</v>
      </c>
      <c r="B58" t="str">
        <f t="shared" si="1"/>
        <v>2012-12-31</v>
      </c>
      <c r="C58" s="4" t="str">
        <f>"2230"</f>
        <v>2230</v>
      </c>
      <c r="D58" t="s">
        <v>104</v>
      </c>
      <c r="F58" t="s">
        <v>105</v>
      </c>
      <c r="G58" t="s">
        <v>106</v>
      </c>
      <c r="H58" s="1" t="s">
        <v>107</v>
      </c>
      <c r="J58">
        <v>2003</v>
      </c>
      <c r="K58" t="s">
        <v>62</v>
      </c>
    </row>
    <row r="59" spans="1:11" ht="45" x14ac:dyDescent="0.25">
      <c r="A59" t="s">
        <v>10</v>
      </c>
      <c r="B59" t="str">
        <f t="shared" si="1"/>
        <v>2012-12-31</v>
      </c>
      <c r="C59" s="4" t="str">
        <f>"2300"</f>
        <v>2300</v>
      </c>
      <c r="D59" t="s">
        <v>91</v>
      </c>
      <c r="F59" t="s">
        <v>22</v>
      </c>
      <c r="H59" s="1" t="s">
        <v>235</v>
      </c>
      <c r="J59">
        <v>2012</v>
      </c>
      <c r="K59" t="s">
        <v>15</v>
      </c>
    </row>
    <row r="60" spans="1:11" ht="30" x14ac:dyDescent="0.25">
      <c r="A60" t="s">
        <v>10</v>
      </c>
      <c r="B60" t="str">
        <f t="shared" si="1"/>
        <v>2012-12-31</v>
      </c>
      <c r="C60" s="4" t="str">
        <f>"2330"</f>
        <v>2330</v>
      </c>
      <c r="D60" t="s">
        <v>111</v>
      </c>
      <c r="F60" t="s">
        <v>12</v>
      </c>
      <c r="G60" t="s">
        <v>17</v>
      </c>
      <c r="H60" s="1" t="s">
        <v>112</v>
      </c>
      <c r="J60">
        <v>2011</v>
      </c>
      <c r="K60" t="s">
        <v>99</v>
      </c>
    </row>
    <row r="61" spans="1:11" ht="45" x14ac:dyDescent="0.25">
      <c r="A61" t="s">
        <v>10</v>
      </c>
      <c r="B61" t="str">
        <f t="shared" ref="B61:B105" si="2">"2013-01-01"</f>
        <v>2013-01-01</v>
      </c>
      <c r="C61" s="4" t="str">
        <f>"0000"</f>
        <v>0000</v>
      </c>
      <c r="D61" t="s">
        <v>18</v>
      </c>
      <c r="F61" t="s">
        <v>12</v>
      </c>
      <c r="G61" t="s">
        <v>17</v>
      </c>
      <c r="H61" s="1" t="s">
        <v>19</v>
      </c>
      <c r="J61">
        <v>2012</v>
      </c>
      <c r="K61" t="s">
        <v>15</v>
      </c>
    </row>
    <row r="62" spans="1:11" ht="30" x14ac:dyDescent="0.25">
      <c r="A62" t="s">
        <v>10</v>
      </c>
      <c r="B62" t="str">
        <f t="shared" si="2"/>
        <v>2013-01-01</v>
      </c>
      <c r="C62" s="4" t="str">
        <f>"0100"</f>
        <v>0100</v>
      </c>
      <c r="D62" t="s">
        <v>113</v>
      </c>
      <c r="E62" s="2"/>
      <c r="F62" t="s">
        <v>22</v>
      </c>
      <c r="H62" s="3" t="s">
        <v>284</v>
      </c>
      <c r="J62">
        <v>2011</v>
      </c>
      <c r="K62" t="s">
        <v>15</v>
      </c>
    </row>
    <row r="63" spans="1:11" ht="30" x14ac:dyDescent="0.25">
      <c r="A63" t="s">
        <v>10</v>
      </c>
      <c r="B63" t="str">
        <f t="shared" si="2"/>
        <v>2013-01-01</v>
      </c>
      <c r="C63" s="4" t="str">
        <f>"0200"</f>
        <v>0200</v>
      </c>
      <c r="D63" t="s">
        <v>114</v>
      </c>
      <c r="E63" t="s">
        <v>116</v>
      </c>
      <c r="F63" t="s">
        <v>22</v>
      </c>
      <c r="H63" s="1" t="s">
        <v>115</v>
      </c>
      <c r="J63">
        <v>2008</v>
      </c>
      <c r="K63" t="s">
        <v>15</v>
      </c>
    </row>
    <row r="64" spans="1:11" ht="45" x14ac:dyDescent="0.25">
      <c r="A64" t="s">
        <v>10</v>
      </c>
      <c r="B64" t="str">
        <f t="shared" si="2"/>
        <v>2013-01-01</v>
      </c>
      <c r="C64" s="4" t="str">
        <f>"0300"</f>
        <v>0300</v>
      </c>
      <c r="D64" t="s">
        <v>117</v>
      </c>
      <c r="E64" t="s">
        <v>119</v>
      </c>
      <c r="F64" t="s">
        <v>22</v>
      </c>
      <c r="H64" s="1" t="s">
        <v>118</v>
      </c>
      <c r="J64">
        <v>2011</v>
      </c>
      <c r="K64" t="s">
        <v>15</v>
      </c>
    </row>
    <row r="65" spans="1:11" ht="45" x14ac:dyDescent="0.25">
      <c r="A65" t="s">
        <v>10</v>
      </c>
      <c r="B65" t="str">
        <f t="shared" si="2"/>
        <v>2013-01-01</v>
      </c>
      <c r="C65" s="4" t="str">
        <f>"0400"</f>
        <v>0400</v>
      </c>
      <c r="D65" t="s">
        <v>120</v>
      </c>
      <c r="F65" t="s">
        <v>22</v>
      </c>
      <c r="H65" s="1" t="s">
        <v>121</v>
      </c>
      <c r="J65">
        <v>2009</v>
      </c>
      <c r="K65" t="s">
        <v>15</v>
      </c>
    </row>
    <row r="66" spans="1:11" ht="30" x14ac:dyDescent="0.25">
      <c r="A66" t="s">
        <v>10</v>
      </c>
      <c r="B66" t="str">
        <f t="shared" si="2"/>
        <v>2013-01-01</v>
      </c>
      <c r="C66" s="4" t="str">
        <f>"0500"</f>
        <v>0500</v>
      </c>
      <c r="D66" t="s">
        <v>11</v>
      </c>
      <c r="F66" t="s">
        <v>12</v>
      </c>
      <c r="G66" t="s">
        <v>17</v>
      </c>
      <c r="H66" s="1" t="s">
        <v>283</v>
      </c>
      <c r="J66">
        <v>2008</v>
      </c>
      <c r="K66" t="s">
        <v>15</v>
      </c>
    </row>
    <row r="67" spans="1:11" ht="30" x14ac:dyDescent="0.25">
      <c r="A67" t="s">
        <v>10</v>
      </c>
      <c r="B67" t="str">
        <f t="shared" si="2"/>
        <v>2013-01-01</v>
      </c>
      <c r="C67" s="4" t="str">
        <f>"0600"</f>
        <v>0600</v>
      </c>
      <c r="D67" t="s">
        <v>261</v>
      </c>
      <c r="E67" t="s">
        <v>90</v>
      </c>
      <c r="F67" t="s">
        <v>16</v>
      </c>
      <c r="H67" s="1" t="s">
        <v>89</v>
      </c>
      <c r="J67">
        <v>2012</v>
      </c>
      <c r="K67" t="s">
        <v>15</v>
      </c>
    </row>
    <row r="68" spans="1:11" ht="45" x14ac:dyDescent="0.25">
      <c r="A68" t="s">
        <v>10</v>
      </c>
      <c r="B68" t="str">
        <f t="shared" si="2"/>
        <v>2013-01-01</v>
      </c>
      <c r="C68" s="4" t="str">
        <f>"0630"</f>
        <v>0630</v>
      </c>
      <c r="D68" t="s">
        <v>262</v>
      </c>
      <c r="F68" t="s">
        <v>16</v>
      </c>
      <c r="H68" s="1" t="s">
        <v>59</v>
      </c>
      <c r="J68">
        <v>0</v>
      </c>
      <c r="K68" t="s">
        <v>15</v>
      </c>
    </row>
    <row r="69" spans="1:11" ht="45" x14ac:dyDescent="0.25">
      <c r="A69" t="s">
        <v>10</v>
      </c>
      <c r="B69" t="str">
        <f t="shared" si="2"/>
        <v>2013-01-01</v>
      </c>
      <c r="C69" s="4" t="str">
        <f>"0700"</f>
        <v>0700</v>
      </c>
      <c r="D69" t="s">
        <v>263</v>
      </c>
      <c r="F69" t="s">
        <v>16</v>
      </c>
      <c r="H69" s="1" t="s">
        <v>61</v>
      </c>
      <c r="J69">
        <v>0</v>
      </c>
      <c r="K69" t="s">
        <v>62</v>
      </c>
    </row>
    <row r="70" spans="1:11" ht="45" x14ac:dyDescent="0.25">
      <c r="A70" t="s">
        <v>10</v>
      </c>
      <c r="B70" t="str">
        <f t="shared" si="2"/>
        <v>2013-01-01</v>
      </c>
      <c r="C70" s="4" t="str">
        <f>"0730"</f>
        <v>0730</v>
      </c>
      <c r="D70" t="s">
        <v>264</v>
      </c>
      <c r="E70" t="s">
        <v>243</v>
      </c>
      <c r="F70" t="s">
        <v>16</v>
      </c>
      <c r="H70" s="1" t="s">
        <v>64</v>
      </c>
      <c r="J70">
        <v>2005</v>
      </c>
      <c r="K70" t="s">
        <v>62</v>
      </c>
    </row>
    <row r="71" spans="1:11" ht="30" x14ac:dyDescent="0.25">
      <c r="A71" t="s">
        <v>10</v>
      </c>
      <c r="B71" t="str">
        <f t="shared" si="2"/>
        <v>2013-01-01</v>
      </c>
      <c r="C71" s="4" t="str">
        <f>"0800"</f>
        <v>0800</v>
      </c>
      <c r="D71" t="s">
        <v>265</v>
      </c>
      <c r="F71" t="s">
        <v>16</v>
      </c>
      <c r="H71" s="1" t="s">
        <v>66</v>
      </c>
      <c r="J71">
        <v>2011</v>
      </c>
      <c r="K71" t="s">
        <v>15</v>
      </c>
    </row>
    <row r="72" spans="1:11" ht="45" x14ac:dyDescent="0.25">
      <c r="A72" t="s">
        <v>10</v>
      </c>
      <c r="B72" t="str">
        <f t="shared" si="2"/>
        <v>2013-01-01</v>
      </c>
      <c r="C72" s="4" t="str">
        <f>"0830"</f>
        <v>0830</v>
      </c>
      <c r="D72" t="s">
        <v>266</v>
      </c>
      <c r="F72" t="s">
        <v>16</v>
      </c>
      <c r="H72" s="1" t="s">
        <v>68</v>
      </c>
      <c r="J72">
        <v>0</v>
      </c>
      <c r="K72" t="s">
        <v>69</v>
      </c>
    </row>
    <row r="73" spans="1:11" ht="45" x14ac:dyDescent="0.25">
      <c r="A73" t="s">
        <v>10</v>
      </c>
      <c r="B73" t="str">
        <f t="shared" si="2"/>
        <v>2013-01-01</v>
      </c>
      <c r="C73" s="4" t="str">
        <f>"0845"</f>
        <v>0845</v>
      </c>
      <c r="D73" t="s">
        <v>266</v>
      </c>
      <c r="F73" t="s">
        <v>16</v>
      </c>
      <c r="H73" s="1" t="s">
        <v>68</v>
      </c>
      <c r="J73">
        <v>0</v>
      </c>
      <c r="K73" t="s">
        <v>69</v>
      </c>
    </row>
    <row r="74" spans="1:11" ht="30" x14ac:dyDescent="0.25">
      <c r="A74" t="s">
        <v>10</v>
      </c>
      <c r="B74" t="str">
        <f t="shared" si="2"/>
        <v>2013-01-01</v>
      </c>
      <c r="C74" s="4" t="str">
        <f>"0900"</f>
        <v>0900</v>
      </c>
      <c r="D74" t="s">
        <v>267</v>
      </c>
      <c r="E74" t="s">
        <v>123</v>
      </c>
      <c r="F74" t="s">
        <v>16</v>
      </c>
      <c r="H74" s="1" t="s">
        <v>122</v>
      </c>
      <c r="J74">
        <v>2009</v>
      </c>
      <c r="K74" t="s">
        <v>15</v>
      </c>
    </row>
    <row r="75" spans="1:11" ht="45" x14ac:dyDescent="0.25">
      <c r="A75" t="s">
        <v>10</v>
      </c>
      <c r="B75" t="str">
        <f t="shared" si="2"/>
        <v>2013-01-01</v>
      </c>
      <c r="C75" s="4" t="str">
        <f>"0930"</f>
        <v>0930</v>
      </c>
      <c r="D75" t="s">
        <v>268</v>
      </c>
      <c r="F75" t="s">
        <v>16</v>
      </c>
      <c r="H75" s="1" t="s">
        <v>74</v>
      </c>
      <c r="J75">
        <v>2010</v>
      </c>
      <c r="K75" t="s">
        <v>62</v>
      </c>
    </row>
    <row r="76" spans="1:11" ht="45" x14ac:dyDescent="0.25">
      <c r="A76" t="s">
        <v>10</v>
      </c>
      <c r="B76" t="str">
        <f t="shared" si="2"/>
        <v>2013-01-01</v>
      </c>
      <c r="C76" s="4" t="str">
        <f>"1000"</f>
        <v>1000</v>
      </c>
      <c r="D76" t="s">
        <v>75</v>
      </c>
      <c r="F76" t="s">
        <v>12</v>
      </c>
      <c r="G76" t="s">
        <v>245</v>
      </c>
      <c r="H76" s="1" t="s">
        <v>76</v>
      </c>
      <c r="J76">
        <v>0</v>
      </c>
      <c r="K76" t="s">
        <v>14</v>
      </c>
    </row>
    <row r="77" spans="1:11" ht="30" x14ac:dyDescent="0.25">
      <c r="A77" t="s">
        <v>10</v>
      </c>
      <c r="B77" t="str">
        <f t="shared" si="2"/>
        <v>2013-01-01</v>
      </c>
      <c r="C77" s="4" t="str">
        <f>"1030"</f>
        <v>1030</v>
      </c>
      <c r="D77" t="s">
        <v>241</v>
      </c>
      <c r="E77" t="s">
        <v>93</v>
      </c>
      <c r="F77" t="s">
        <v>16</v>
      </c>
      <c r="H77" s="1" t="s">
        <v>92</v>
      </c>
      <c r="J77">
        <v>2010</v>
      </c>
      <c r="K77" t="s">
        <v>62</v>
      </c>
    </row>
    <row r="78" spans="1:11" ht="45" x14ac:dyDescent="0.25">
      <c r="A78" t="s">
        <v>10</v>
      </c>
      <c r="B78" t="str">
        <f t="shared" si="2"/>
        <v>2013-01-01</v>
      </c>
      <c r="C78" s="4" t="str">
        <f>"1100"</f>
        <v>1100</v>
      </c>
      <c r="D78" t="s">
        <v>94</v>
      </c>
      <c r="F78" t="s">
        <v>12</v>
      </c>
      <c r="H78" s="1" t="s">
        <v>95</v>
      </c>
      <c r="J78">
        <v>0</v>
      </c>
      <c r="K78" t="s">
        <v>96</v>
      </c>
    </row>
    <row r="79" spans="1:11" x14ac:dyDescent="0.25">
      <c r="A79" t="s">
        <v>10</v>
      </c>
      <c r="B79" t="str">
        <f t="shared" si="2"/>
        <v>2013-01-01</v>
      </c>
      <c r="C79" s="4" t="str">
        <f>"1130"</f>
        <v>1130</v>
      </c>
      <c r="D79" t="s">
        <v>244</v>
      </c>
      <c r="E79" t="s">
        <v>244</v>
      </c>
      <c r="F79" t="s">
        <v>16</v>
      </c>
      <c r="H79" s="1" t="s">
        <v>124</v>
      </c>
      <c r="J79">
        <v>1949</v>
      </c>
      <c r="K79" t="s">
        <v>15</v>
      </c>
    </row>
    <row r="80" spans="1:11" ht="60" x14ac:dyDescent="0.25">
      <c r="A80" t="s">
        <v>10</v>
      </c>
      <c r="B80" t="str">
        <f t="shared" si="2"/>
        <v>2013-01-01</v>
      </c>
      <c r="C80" s="4" t="str">
        <f>"1145"</f>
        <v>1145</v>
      </c>
      <c r="D80" t="s">
        <v>125</v>
      </c>
      <c r="E80" t="s">
        <v>125</v>
      </c>
      <c r="F80" t="s">
        <v>16</v>
      </c>
      <c r="H80" s="1" t="s">
        <v>126</v>
      </c>
      <c r="J80">
        <v>2008</v>
      </c>
      <c r="K80" t="s">
        <v>15</v>
      </c>
    </row>
    <row r="81" spans="1:11" ht="45" x14ac:dyDescent="0.25">
      <c r="A81" t="s">
        <v>10</v>
      </c>
      <c r="B81" t="str">
        <f t="shared" si="2"/>
        <v>2013-01-01</v>
      </c>
      <c r="C81" s="4" t="str">
        <f>"1200"</f>
        <v>1200</v>
      </c>
      <c r="D81" t="s">
        <v>100</v>
      </c>
      <c r="E81" t="s">
        <v>100</v>
      </c>
      <c r="F81" t="s">
        <v>12</v>
      </c>
      <c r="G81" t="s">
        <v>245</v>
      </c>
      <c r="H81" s="1" t="s">
        <v>101</v>
      </c>
      <c r="J81">
        <v>2011</v>
      </c>
      <c r="K81" t="s">
        <v>14</v>
      </c>
    </row>
    <row r="82" spans="1:11" ht="30" x14ac:dyDescent="0.25">
      <c r="A82" t="s">
        <v>10</v>
      </c>
      <c r="B82" t="str">
        <f t="shared" si="2"/>
        <v>2013-01-01</v>
      </c>
      <c r="C82" s="4" t="str">
        <f>"1300"</f>
        <v>1300</v>
      </c>
      <c r="D82" t="s">
        <v>102</v>
      </c>
      <c r="F82" t="s">
        <v>12</v>
      </c>
      <c r="G82" t="s">
        <v>17</v>
      </c>
      <c r="H82" s="1" t="s">
        <v>103</v>
      </c>
      <c r="J82">
        <v>2009</v>
      </c>
      <c r="K82" t="s">
        <v>62</v>
      </c>
    </row>
    <row r="83" spans="1:11" ht="45" x14ac:dyDescent="0.25">
      <c r="A83" t="s">
        <v>10</v>
      </c>
      <c r="B83" t="str">
        <f t="shared" si="2"/>
        <v>2013-01-01</v>
      </c>
      <c r="C83" s="4" t="str">
        <f>"1330"</f>
        <v>1330</v>
      </c>
      <c r="D83" t="s">
        <v>246</v>
      </c>
      <c r="E83" t="s">
        <v>246</v>
      </c>
      <c r="F83" t="s">
        <v>12</v>
      </c>
      <c r="G83" t="s">
        <v>127</v>
      </c>
      <c r="H83" s="1" t="s">
        <v>128</v>
      </c>
      <c r="J83">
        <v>2005</v>
      </c>
      <c r="K83" t="s">
        <v>15</v>
      </c>
    </row>
    <row r="84" spans="1:11" ht="45" x14ac:dyDescent="0.25">
      <c r="A84" t="s">
        <v>10</v>
      </c>
      <c r="B84" t="str">
        <f t="shared" si="2"/>
        <v>2013-01-01</v>
      </c>
      <c r="C84" s="4" t="str">
        <f>"1400"</f>
        <v>1400</v>
      </c>
      <c r="D84" t="s">
        <v>108</v>
      </c>
      <c r="E84" t="s">
        <v>110</v>
      </c>
      <c r="F84" t="s">
        <v>16</v>
      </c>
      <c r="H84" s="1" t="s">
        <v>109</v>
      </c>
      <c r="J84">
        <v>2001</v>
      </c>
      <c r="K84" t="s">
        <v>62</v>
      </c>
    </row>
    <row r="85" spans="1:11" ht="45" x14ac:dyDescent="0.25">
      <c r="A85" t="s">
        <v>10</v>
      </c>
      <c r="B85" t="str">
        <f t="shared" si="2"/>
        <v>2013-01-01</v>
      </c>
      <c r="C85" s="4" t="str">
        <f>"1430"</f>
        <v>1430</v>
      </c>
      <c r="D85" t="s">
        <v>268</v>
      </c>
      <c r="F85" t="s">
        <v>16</v>
      </c>
      <c r="H85" s="1" t="s">
        <v>74</v>
      </c>
      <c r="J85">
        <v>2010</v>
      </c>
      <c r="K85" t="s">
        <v>62</v>
      </c>
    </row>
    <row r="86" spans="1:11" ht="30" x14ac:dyDescent="0.25">
      <c r="A86" t="s">
        <v>10</v>
      </c>
      <c r="B86" t="str">
        <f t="shared" si="2"/>
        <v>2013-01-01</v>
      </c>
      <c r="C86" s="4" t="str">
        <f>"1500"</f>
        <v>1500</v>
      </c>
      <c r="D86" t="s">
        <v>265</v>
      </c>
      <c r="F86" t="s">
        <v>16</v>
      </c>
      <c r="H86" s="1" t="s">
        <v>66</v>
      </c>
      <c r="J86">
        <v>2011</v>
      </c>
      <c r="K86" t="s">
        <v>15</v>
      </c>
    </row>
    <row r="87" spans="1:11" ht="45" x14ac:dyDescent="0.25">
      <c r="A87" t="s">
        <v>10</v>
      </c>
      <c r="B87" t="str">
        <f t="shared" si="2"/>
        <v>2013-01-01</v>
      </c>
      <c r="C87" s="4" t="str">
        <f>"1530"</f>
        <v>1530</v>
      </c>
      <c r="D87" t="s">
        <v>269</v>
      </c>
      <c r="E87" t="s">
        <v>129</v>
      </c>
      <c r="F87" t="s">
        <v>16</v>
      </c>
      <c r="H87" s="1" t="s">
        <v>82</v>
      </c>
      <c r="J87">
        <v>2002</v>
      </c>
      <c r="K87" t="s">
        <v>62</v>
      </c>
    </row>
    <row r="88" spans="1:11" ht="45" x14ac:dyDescent="0.25">
      <c r="A88" t="s">
        <v>10</v>
      </c>
      <c r="B88" t="str">
        <f t="shared" si="2"/>
        <v>2013-01-01</v>
      </c>
      <c r="C88" s="4" t="str">
        <f>"1545"</f>
        <v>1545</v>
      </c>
      <c r="D88" t="s">
        <v>270</v>
      </c>
      <c r="F88" t="s">
        <v>16</v>
      </c>
      <c r="H88" s="1" t="s">
        <v>84</v>
      </c>
      <c r="J88">
        <v>1997</v>
      </c>
      <c r="K88" t="s">
        <v>15</v>
      </c>
    </row>
    <row r="89" spans="1:11" ht="45" x14ac:dyDescent="0.25">
      <c r="A89" t="s">
        <v>10</v>
      </c>
      <c r="B89" t="str">
        <f t="shared" si="2"/>
        <v>2013-01-01</v>
      </c>
      <c r="C89" s="4" t="str">
        <f>"1550"</f>
        <v>1550</v>
      </c>
      <c r="D89" t="s">
        <v>251</v>
      </c>
      <c r="F89" t="s">
        <v>16</v>
      </c>
      <c r="H89" s="1" t="s">
        <v>86</v>
      </c>
      <c r="J89">
        <v>2010</v>
      </c>
      <c r="K89" t="s">
        <v>15</v>
      </c>
    </row>
    <row r="90" spans="1:11" ht="30" x14ac:dyDescent="0.25">
      <c r="A90" t="s">
        <v>10</v>
      </c>
      <c r="B90" t="str">
        <f t="shared" si="2"/>
        <v>2013-01-01</v>
      </c>
      <c r="C90" s="4" t="str">
        <f>"1555"</f>
        <v>1555</v>
      </c>
      <c r="D90" t="s">
        <v>271</v>
      </c>
      <c r="F90" t="s">
        <v>16</v>
      </c>
      <c r="H90" s="1" t="s">
        <v>88</v>
      </c>
      <c r="J90">
        <v>2011</v>
      </c>
      <c r="K90" t="s">
        <v>15</v>
      </c>
    </row>
    <row r="91" spans="1:11" ht="45" x14ac:dyDescent="0.25">
      <c r="A91" t="s">
        <v>10</v>
      </c>
      <c r="B91" t="str">
        <f t="shared" si="2"/>
        <v>2013-01-01</v>
      </c>
      <c r="C91" s="4" t="str">
        <f>"1600"</f>
        <v>1600</v>
      </c>
      <c r="D91" t="s">
        <v>263</v>
      </c>
      <c r="F91" t="s">
        <v>16</v>
      </c>
      <c r="H91" s="1" t="s">
        <v>61</v>
      </c>
      <c r="J91">
        <v>0</v>
      </c>
      <c r="K91" t="s">
        <v>62</v>
      </c>
    </row>
    <row r="92" spans="1:11" ht="45" x14ac:dyDescent="0.25">
      <c r="A92" t="s">
        <v>10</v>
      </c>
      <c r="B92" t="str">
        <f t="shared" si="2"/>
        <v>2013-01-01</v>
      </c>
      <c r="C92" s="4" t="str">
        <f>"1630"</f>
        <v>1630</v>
      </c>
      <c r="D92" t="s">
        <v>261</v>
      </c>
      <c r="E92" t="s">
        <v>131</v>
      </c>
      <c r="F92" t="s">
        <v>16</v>
      </c>
      <c r="H92" s="1" t="s">
        <v>130</v>
      </c>
      <c r="J92">
        <v>2012</v>
      </c>
      <c r="K92" t="s">
        <v>15</v>
      </c>
    </row>
    <row r="93" spans="1:11" ht="45" x14ac:dyDescent="0.25">
      <c r="A93" t="s">
        <v>10</v>
      </c>
      <c r="B93" t="str">
        <f t="shared" si="2"/>
        <v>2013-01-01</v>
      </c>
      <c r="C93" s="4" t="str">
        <f>"1700"</f>
        <v>1700</v>
      </c>
      <c r="D93" t="s">
        <v>262</v>
      </c>
      <c r="F93" t="s">
        <v>16</v>
      </c>
      <c r="H93" s="1" t="s">
        <v>59</v>
      </c>
      <c r="J93">
        <v>0</v>
      </c>
      <c r="K93" t="s">
        <v>15</v>
      </c>
    </row>
    <row r="94" spans="1:11" s="2" customFormat="1" ht="45" x14ac:dyDescent="0.25">
      <c r="A94" s="2" t="s">
        <v>10</v>
      </c>
      <c r="B94" s="2" t="str">
        <f t="shared" si="2"/>
        <v>2013-01-01</v>
      </c>
      <c r="C94" s="5" t="str">
        <f>"1730"</f>
        <v>1730</v>
      </c>
      <c r="D94" s="2" t="s">
        <v>255</v>
      </c>
      <c r="F94" s="2" t="s">
        <v>22</v>
      </c>
      <c r="H94" s="3" t="s">
        <v>235</v>
      </c>
      <c r="J94" s="2">
        <v>2012</v>
      </c>
      <c r="K94" s="2" t="s">
        <v>15</v>
      </c>
    </row>
    <row r="95" spans="1:11" ht="45" x14ac:dyDescent="0.25">
      <c r="A95" t="s">
        <v>10</v>
      </c>
      <c r="B95" t="str">
        <f t="shared" si="2"/>
        <v>2013-01-01</v>
      </c>
      <c r="C95" s="4" t="str">
        <f>"1800"</f>
        <v>1800</v>
      </c>
      <c r="D95" t="s">
        <v>272</v>
      </c>
      <c r="F95" s="2" t="s">
        <v>16</v>
      </c>
      <c r="H95" s="1" t="s">
        <v>76</v>
      </c>
      <c r="J95">
        <v>0</v>
      </c>
      <c r="K95" t="s">
        <v>14</v>
      </c>
    </row>
    <row r="96" spans="1:11" ht="45" x14ac:dyDescent="0.25">
      <c r="A96" t="s">
        <v>10</v>
      </c>
      <c r="B96" t="str">
        <f t="shared" si="2"/>
        <v>2013-01-01</v>
      </c>
      <c r="C96" s="4" t="str">
        <f>"1830"</f>
        <v>1830</v>
      </c>
      <c r="D96" t="s">
        <v>273</v>
      </c>
      <c r="E96" t="s">
        <v>133</v>
      </c>
      <c r="F96" t="s">
        <v>16</v>
      </c>
      <c r="H96" s="1" t="s">
        <v>132</v>
      </c>
      <c r="J96">
        <v>2010</v>
      </c>
      <c r="K96" t="s">
        <v>62</v>
      </c>
    </row>
    <row r="97" spans="1:11" s="2" customFormat="1" ht="45" x14ac:dyDescent="0.25">
      <c r="A97" s="2" t="s">
        <v>10</v>
      </c>
      <c r="B97" s="2" t="str">
        <f t="shared" si="2"/>
        <v>2013-01-01</v>
      </c>
      <c r="C97" s="5" t="str">
        <f>"1900"</f>
        <v>1900</v>
      </c>
      <c r="D97" s="2" t="s">
        <v>255</v>
      </c>
      <c r="F97" s="2" t="s">
        <v>22</v>
      </c>
      <c r="H97" s="3" t="s">
        <v>235</v>
      </c>
      <c r="J97" s="2">
        <v>2012</v>
      </c>
      <c r="K97" s="2" t="s">
        <v>15</v>
      </c>
    </row>
    <row r="98" spans="1:11" s="2" customFormat="1" ht="30" x14ac:dyDescent="0.25">
      <c r="A98" s="2" t="s">
        <v>10</v>
      </c>
      <c r="B98" s="2" t="str">
        <f t="shared" si="2"/>
        <v>2013-01-01</v>
      </c>
      <c r="C98" s="5" t="str">
        <f>"1800"</f>
        <v>1800</v>
      </c>
      <c r="D98" s="2" t="s">
        <v>247</v>
      </c>
      <c r="F98" s="2" t="s">
        <v>22</v>
      </c>
      <c r="H98" s="3" t="s">
        <v>256</v>
      </c>
      <c r="J98" s="2">
        <v>2012</v>
      </c>
      <c r="K98" s="2" t="s">
        <v>15</v>
      </c>
    </row>
    <row r="99" spans="1:11" ht="30" x14ac:dyDescent="0.25">
      <c r="A99" t="s">
        <v>10</v>
      </c>
      <c r="B99" t="str">
        <f t="shared" si="2"/>
        <v>2013-01-01</v>
      </c>
      <c r="C99" s="4" t="str">
        <f>"2000"</f>
        <v>2000</v>
      </c>
      <c r="D99" t="s">
        <v>134</v>
      </c>
      <c r="F99" t="s">
        <v>22</v>
      </c>
      <c r="H99" s="1" t="s">
        <v>135</v>
      </c>
      <c r="J99">
        <v>2012</v>
      </c>
      <c r="K99" t="s">
        <v>99</v>
      </c>
    </row>
    <row r="100" spans="1:11" s="2" customFormat="1" x14ac:dyDescent="0.25">
      <c r="A100" s="2" t="s">
        <v>10</v>
      </c>
      <c r="B100" s="2" t="str">
        <f t="shared" si="2"/>
        <v>2013-01-01</v>
      </c>
      <c r="C100" s="5" t="str">
        <f>"2030"</f>
        <v>2030</v>
      </c>
      <c r="D100" s="2" t="s">
        <v>260</v>
      </c>
      <c r="F100" s="2" t="s">
        <v>22</v>
      </c>
      <c r="H100" s="3" t="s">
        <v>286</v>
      </c>
    </row>
    <row r="101" spans="1:11" ht="45" x14ac:dyDescent="0.25">
      <c r="A101" t="s">
        <v>10</v>
      </c>
      <c r="B101" t="str">
        <f t="shared" si="2"/>
        <v>2013-01-01</v>
      </c>
      <c r="C101" s="4" t="str">
        <f>"2100"</f>
        <v>2100</v>
      </c>
      <c r="D101" t="s">
        <v>136</v>
      </c>
      <c r="F101" t="s">
        <v>12</v>
      </c>
      <c r="G101" t="s">
        <v>13</v>
      </c>
      <c r="H101" s="1" t="s">
        <v>137</v>
      </c>
      <c r="J101">
        <v>1981</v>
      </c>
      <c r="K101" t="s">
        <v>15</v>
      </c>
    </row>
    <row r="102" spans="1:11" ht="60" x14ac:dyDescent="0.25">
      <c r="A102" t="s">
        <v>10</v>
      </c>
      <c r="B102" t="str">
        <f t="shared" si="2"/>
        <v>2013-01-01</v>
      </c>
      <c r="C102" s="4" t="str">
        <f>"2200"</f>
        <v>2200</v>
      </c>
      <c r="D102" t="s">
        <v>138</v>
      </c>
      <c r="E102" t="s">
        <v>140</v>
      </c>
      <c r="F102" t="s">
        <v>12</v>
      </c>
      <c r="H102" s="1" t="s">
        <v>139</v>
      </c>
      <c r="J102">
        <v>0</v>
      </c>
      <c r="K102" t="s">
        <v>15</v>
      </c>
    </row>
    <row r="103" spans="1:11" ht="30" x14ac:dyDescent="0.25">
      <c r="A103" t="s">
        <v>10</v>
      </c>
      <c r="B103" t="str">
        <f t="shared" si="2"/>
        <v>2013-01-01</v>
      </c>
      <c r="C103" s="4" t="str">
        <f>"2230"</f>
        <v>2230</v>
      </c>
      <c r="D103" t="s">
        <v>141</v>
      </c>
      <c r="F103" t="s">
        <v>16</v>
      </c>
      <c r="H103" s="1" t="s">
        <v>142</v>
      </c>
      <c r="J103">
        <v>2011</v>
      </c>
      <c r="K103" t="s">
        <v>15</v>
      </c>
    </row>
    <row r="104" spans="1:11" s="2" customFormat="1" ht="45" x14ac:dyDescent="0.25">
      <c r="A104" s="2" t="s">
        <v>10</v>
      </c>
      <c r="B104" s="2" t="str">
        <f t="shared" si="2"/>
        <v>2013-01-01</v>
      </c>
      <c r="C104" s="5" t="str">
        <f>"2300"</f>
        <v>2300</v>
      </c>
      <c r="D104" s="2" t="s">
        <v>255</v>
      </c>
      <c r="F104" s="2" t="s">
        <v>22</v>
      </c>
      <c r="H104" s="3" t="s">
        <v>235</v>
      </c>
      <c r="J104" s="2">
        <v>2012</v>
      </c>
      <c r="K104" s="2" t="s">
        <v>15</v>
      </c>
    </row>
    <row r="105" spans="1:11" ht="30" x14ac:dyDescent="0.25">
      <c r="A105" t="s">
        <v>10</v>
      </c>
      <c r="B105" t="str">
        <f t="shared" si="2"/>
        <v>2013-01-01</v>
      </c>
      <c r="C105" s="4" t="str">
        <f>"2330"</f>
        <v>2330</v>
      </c>
      <c r="D105" t="s">
        <v>111</v>
      </c>
      <c r="F105" t="s">
        <v>12</v>
      </c>
      <c r="G105" t="s">
        <v>17</v>
      </c>
      <c r="H105" s="1" t="s">
        <v>112</v>
      </c>
      <c r="J105">
        <v>2011</v>
      </c>
      <c r="K105" t="s">
        <v>99</v>
      </c>
    </row>
    <row r="106" spans="1:11" ht="45" x14ac:dyDescent="0.25">
      <c r="A106" t="s">
        <v>10</v>
      </c>
      <c r="B106" t="str">
        <f t="shared" ref="B106:B147" si="3">"2013-01-02"</f>
        <v>2013-01-02</v>
      </c>
      <c r="C106" s="4" t="str">
        <f>"0000"</f>
        <v>0000</v>
      </c>
      <c r="D106" t="s">
        <v>18</v>
      </c>
      <c r="F106" t="s">
        <v>12</v>
      </c>
      <c r="G106" t="s">
        <v>17</v>
      </c>
      <c r="H106" s="1" t="s">
        <v>19</v>
      </c>
      <c r="J106">
        <v>2012</v>
      </c>
      <c r="K106" t="s">
        <v>15</v>
      </c>
    </row>
    <row r="107" spans="1:11" ht="30" x14ac:dyDescent="0.25">
      <c r="A107" t="s">
        <v>10</v>
      </c>
      <c r="B107" t="str">
        <f t="shared" si="3"/>
        <v>2013-01-02</v>
      </c>
      <c r="C107" s="4" t="str">
        <f>"0100"</f>
        <v>0100</v>
      </c>
      <c r="D107" t="s">
        <v>113</v>
      </c>
      <c r="F107" t="s">
        <v>22</v>
      </c>
      <c r="H107" s="3" t="s">
        <v>284</v>
      </c>
      <c r="J107">
        <v>2011</v>
      </c>
      <c r="K107" t="s">
        <v>15</v>
      </c>
    </row>
    <row r="108" spans="1:11" ht="30" x14ac:dyDescent="0.25">
      <c r="A108" t="s">
        <v>10</v>
      </c>
      <c r="B108" t="str">
        <f t="shared" si="3"/>
        <v>2013-01-02</v>
      </c>
      <c r="C108" s="4" t="str">
        <f>"0200"</f>
        <v>0200</v>
      </c>
      <c r="D108" t="s">
        <v>114</v>
      </c>
      <c r="E108" t="s">
        <v>144</v>
      </c>
      <c r="F108" t="s">
        <v>22</v>
      </c>
      <c r="H108" s="1" t="s">
        <v>143</v>
      </c>
      <c r="J108">
        <v>2008</v>
      </c>
      <c r="K108" t="s">
        <v>15</v>
      </c>
    </row>
    <row r="109" spans="1:11" ht="30" x14ac:dyDescent="0.25">
      <c r="A109" t="s">
        <v>10</v>
      </c>
      <c r="B109" t="str">
        <f t="shared" si="3"/>
        <v>2013-01-02</v>
      </c>
      <c r="C109" s="4" t="str">
        <f>"0300"</f>
        <v>0300</v>
      </c>
      <c r="D109" t="s">
        <v>145</v>
      </c>
      <c r="E109" t="s">
        <v>147</v>
      </c>
      <c r="F109" t="s">
        <v>22</v>
      </c>
      <c r="H109" s="1" t="s">
        <v>146</v>
      </c>
      <c r="J109">
        <v>2011</v>
      </c>
      <c r="K109" t="s">
        <v>15</v>
      </c>
    </row>
    <row r="110" spans="1:11" ht="30" x14ac:dyDescent="0.25">
      <c r="A110" t="s">
        <v>10</v>
      </c>
      <c r="B110" t="str">
        <f t="shared" si="3"/>
        <v>2013-01-02</v>
      </c>
      <c r="C110" s="4" t="str">
        <f>"0400"</f>
        <v>0400</v>
      </c>
      <c r="D110" t="s">
        <v>120</v>
      </c>
      <c r="F110" t="s">
        <v>22</v>
      </c>
      <c r="H110" s="1" t="s">
        <v>148</v>
      </c>
      <c r="J110">
        <v>2009</v>
      </c>
      <c r="K110" t="s">
        <v>15</v>
      </c>
    </row>
    <row r="111" spans="1:11" ht="30" x14ac:dyDescent="0.25">
      <c r="A111" t="s">
        <v>10</v>
      </c>
      <c r="B111" t="str">
        <f t="shared" si="3"/>
        <v>2013-01-02</v>
      </c>
      <c r="C111" s="4" t="str">
        <f>"0500"</f>
        <v>0500</v>
      </c>
      <c r="D111" t="s">
        <v>11</v>
      </c>
      <c r="F111" t="s">
        <v>16</v>
      </c>
      <c r="H111" s="1" t="s">
        <v>283</v>
      </c>
      <c r="J111">
        <v>2008</v>
      </c>
      <c r="K111" t="s">
        <v>15</v>
      </c>
    </row>
    <row r="112" spans="1:11" ht="45" x14ac:dyDescent="0.25">
      <c r="A112" t="s">
        <v>10</v>
      </c>
      <c r="B112" t="str">
        <f t="shared" si="3"/>
        <v>2013-01-02</v>
      </c>
      <c r="C112" s="4" t="str">
        <f>"0600"</f>
        <v>0600</v>
      </c>
      <c r="D112" t="s">
        <v>261</v>
      </c>
      <c r="E112" t="s">
        <v>131</v>
      </c>
      <c r="F112" t="s">
        <v>16</v>
      </c>
      <c r="H112" s="1" t="s">
        <v>130</v>
      </c>
      <c r="J112">
        <v>2012</v>
      </c>
      <c r="K112" t="s">
        <v>15</v>
      </c>
    </row>
    <row r="113" spans="1:11" ht="45" x14ac:dyDescent="0.25">
      <c r="A113" t="s">
        <v>10</v>
      </c>
      <c r="B113" t="str">
        <f t="shared" si="3"/>
        <v>2013-01-02</v>
      </c>
      <c r="C113" s="4" t="str">
        <f>"0630"</f>
        <v>0630</v>
      </c>
      <c r="D113" t="s">
        <v>262</v>
      </c>
      <c r="F113" t="s">
        <v>16</v>
      </c>
      <c r="H113" s="1" t="s">
        <v>59</v>
      </c>
      <c r="J113">
        <v>0</v>
      </c>
      <c r="K113" t="s">
        <v>15</v>
      </c>
    </row>
    <row r="114" spans="1:11" ht="45" x14ac:dyDescent="0.25">
      <c r="A114" t="s">
        <v>10</v>
      </c>
      <c r="B114" t="str">
        <f t="shared" si="3"/>
        <v>2013-01-02</v>
      </c>
      <c r="C114" s="4" t="str">
        <f>"0700"</f>
        <v>0700</v>
      </c>
      <c r="D114" t="s">
        <v>263</v>
      </c>
      <c r="F114" t="s">
        <v>16</v>
      </c>
      <c r="H114" s="1" t="s">
        <v>61</v>
      </c>
      <c r="J114">
        <v>0</v>
      </c>
      <c r="K114" t="s">
        <v>62</v>
      </c>
    </row>
    <row r="115" spans="1:11" ht="45" x14ac:dyDescent="0.25">
      <c r="A115" t="s">
        <v>10</v>
      </c>
      <c r="B115" t="str">
        <f t="shared" si="3"/>
        <v>2013-01-02</v>
      </c>
      <c r="C115" s="4" t="str">
        <f>"0730"</f>
        <v>0730</v>
      </c>
      <c r="D115" t="s">
        <v>264</v>
      </c>
      <c r="E115" t="s">
        <v>149</v>
      </c>
      <c r="F115" t="s">
        <v>16</v>
      </c>
      <c r="H115" s="1" t="s">
        <v>64</v>
      </c>
      <c r="J115">
        <v>2005</v>
      </c>
      <c r="K115" t="s">
        <v>62</v>
      </c>
    </row>
    <row r="116" spans="1:11" ht="30" x14ac:dyDescent="0.25">
      <c r="A116" t="s">
        <v>10</v>
      </c>
      <c r="B116" t="str">
        <f t="shared" si="3"/>
        <v>2013-01-02</v>
      </c>
      <c r="C116" s="4" t="str">
        <f>"0800"</f>
        <v>0800</v>
      </c>
      <c r="D116" t="s">
        <v>265</v>
      </c>
      <c r="F116" t="s">
        <v>16</v>
      </c>
      <c r="H116" s="1" t="s">
        <v>66</v>
      </c>
      <c r="J116">
        <v>2011</v>
      </c>
      <c r="K116" t="s">
        <v>15</v>
      </c>
    </row>
    <row r="117" spans="1:11" ht="45" x14ac:dyDescent="0.25">
      <c r="A117" t="s">
        <v>10</v>
      </c>
      <c r="B117" t="str">
        <f t="shared" si="3"/>
        <v>2013-01-02</v>
      </c>
      <c r="C117" s="4" t="str">
        <f>"0830"</f>
        <v>0830</v>
      </c>
      <c r="D117" t="s">
        <v>266</v>
      </c>
      <c r="F117" t="s">
        <v>16</v>
      </c>
      <c r="H117" s="1" t="s">
        <v>68</v>
      </c>
      <c r="J117">
        <v>0</v>
      </c>
      <c r="K117" t="s">
        <v>69</v>
      </c>
    </row>
    <row r="118" spans="1:11" ht="45" x14ac:dyDescent="0.25">
      <c r="A118" t="s">
        <v>10</v>
      </c>
      <c r="B118" t="str">
        <f t="shared" si="3"/>
        <v>2013-01-02</v>
      </c>
      <c r="C118" s="4" t="str">
        <f>"0845"</f>
        <v>0845</v>
      </c>
      <c r="D118" t="s">
        <v>266</v>
      </c>
      <c r="F118" t="s">
        <v>16</v>
      </c>
      <c r="H118" s="1" t="s">
        <v>68</v>
      </c>
      <c r="J118">
        <v>0</v>
      </c>
      <c r="K118" t="s">
        <v>69</v>
      </c>
    </row>
    <row r="119" spans="1:11" ht="45" x14ac:dyDescent="0.25">
      <c r="A119" t="s">
        <v>10</v>
      </c>
      <c r="B119" t="str">
        <f t="shared" si="3"/>
        <v>2013-01-02</v>
      </c>
      <c r="C119" s="4" t="str">
        <f>"0900"</f>
        <v>0900</v>
      </c>
      <c r="D119" t="s">
        <v>267</v>
      </c>
      <c r="E119" t="s">
        <v>151</v>
      </c>
      <c r="F119" t="s">
        <v>16</v>
      </c>
      <c r="H119" s="1" t="s">
        <v>150</v>
      </c>
      <c r="J119">
        <v>2009</v>
      </c>
      <c r="K119" t="s">
        <v>15</v>
      </c>
    </row>
    <row r="120" spans="1:11" ht="45" x14ac:dyDescent="0.25">
      <c r="A120" t="s">
        <v>10</v>
      </c>
      <c r="B120" t="str">
        <f t="shared" si="3"/>
        <v>2013-01-02</v>
      </c>
      <c r="C120" s="4" t="str">
        <f>"0930"</f>
        <v>0930</v>
      </c>
      <c r="D120" t="s">
        <v>268</v>
      </c>
      <c r="F120" t="s">
        <v>16</v>
      </c>
      <c r="H120" s="1" t="s">
        <v>74</v>
      </c>
      <c r="J120">
        <v>2010</v>
      </c>
      <c r="K120" t="s">
        <v>62</v>
      </c>
    </row>
    <row r="121" spans="1:11" ht="45" x14ac:dyDescent="0.25">
      <c r="A121" t="s">
        <v>10</v>
      </c>
      <c r="B121" t="str">
        <f t="shared" si="3"/>
        <v>2013-01-02</v>
      </c>
      <c r="C121" s="4" t="str">
        <f>"1000"</f>
        <v>1000</v>
      </c>
      <c r="D121" t="s">
        <v>75</v>
      </c>
      <c r="F121" t="s">
        <v>12</v>
      </c>
      <c r="G121" t="s">
        <v>245</v>
      </c>
      <c r="H121" s="1" t="s">
        <v>76</v>
      </c>
      <c r="J121">
        <v>0</v>
      </c>
      <c r="K121" t="s">
        <v>14</v>
      </c>
    </row>
    <row r="122" spans="1:11" ht="45" x14ac:dyDescent="0.25">
      <c r="A122" t="s">
        <v>10</v>
      </c>
      <c r="B122" t="str">
        <f t="shared" si="3"/>
        <v>2013-01-02</v>
      </c>
      <c r="C122" s="4" t="str">
        <f>"1030"</f>
        <v>1030</v>
      </c>
      <c r="D122" t="s">
        <v>241</v>
      </c>
      <c r="E122" t="s">
        <v>133</v>
      </c>
      <c r="F122" t="s">
        <v>16</v>
      </c>
      <c r="H122" s="1" t="s">
        <v>132</v>
      </c>
      <c r="J122">
        <v>2010</v>
      </c>
      <c r="K122" t="s">
        <v>62</v>
      </c>
    </row>
    <row r="123" spans="1:11" s="2" customFormat="1" ht="30" x14ac:dyDescent="0.25">
      <c r="A123" s="2" t="s">
        <v>10</v>
      </c>
      <c r="B123" s="2" t="str">
        <f t="shared" si="3"/>
        <v>2013-01-02</v>
      </c>
      <c r="C123" s="5" t="str">
        <f>"1100"</f>
        <v>1100</v>
      </c>
      <c r="D123" s="2" t="s">
        <v>247</v>
      </c>
      <c r="F123" s="2" t="s">
        <v>22</v>
      </c>
      <c r="H123" s="3" t="s">
        <v>256</v>
      </c>
      <c r="J123" s="2">
        <v>2012</v>
      </c>
      <c r="K123" s="2" t="s">
        <v>15</v>
      </c>
    </row>
    <row r="124" spans="1:11" ht="30" x14ac:dyDescent="0.25">
      <c r="A124" t="s">
        <v>10</v>
      </c>
      <c r="B124" t="str">
        <f t="shared" si="3"/>
        <v>2013-01-02</v>
      </c>
      <c r="C124" s="4" t="str">
        <f>"1130"</f>
        <v>1130</v>
      </c>
      <c r="D124" t="s">
        <v>134</v>
      </c>
      <c r="F124" t="s">
        <v>22</v>
      </c>
      <c r="H124" s="1" t="s">
        <v>135</v>
      </c>
      <c r="J124">
        <v>2012</v>
      </c>
      <c r="K124" t="s">
        <v>99</v>
      </c>
    </row>
    <row r="125" spans="1:11" s="2" customFormat="1" x14ac:dyDescent="0.25">
      <c r="A125" s="2" t="s">
        <v>10</v>
      </c>
      <c r="B125" s="2" t="str">
        <f t="shared" si="3"/>
        <v>2013-01-02</v>
      </c>
      <c r="C125" s="5" t="str">
        <f>"1200"</f>
        <v>1200</v>
      </c>
      <c r="D125" s="2" t="s">
        <v>260</v>
      </c>
      <c r="F125" s="2" t="s">
        <v>22</v>
      </c>
      <c r="H125" s="3" t="s">
        <v>286</v>
      </c>
    </row>
    <row r="126" spans="1:11" ht="45" x14ac:dyDescent="0.25">
      <c r="A126" t="s">
        <v>10</v>
      </c>
      <c r="B126" t="str">
        <f t="shared" si="3"/>
        <v>2013-01-02</v>
      </c>
      <c r="C126" s="4" t="str">
        <f>"1230"</f>
        <v>1230</v>
      </c>
      <c r="D126" t="s">
        <v>152</v>
      </c>
      <c r="E126" t="s">
        <v>152</v>
      </c>
      <c r="F126" t="s">
        <v>12</v>
      </c>
      <c r="G126" t="s">
        <v>17</v>
      </c>
      <c r="H126" s="1" t="s">
        <v>153</v>
      </c>
      <c r="J126">
        <v>2010</v>
      </c>
      <c r="K126" t="s">
        <v>46</v>
      </c>
    </row>
    <row r="127" spans="1:11" ht="60" x14ac:dyDescent="0.25">
      <c r="A127" t="s">
        <v>10</v>
      </c>
      <c r="B127" t="str">
        <f t="shared" si="3"/>
        <v>2013-01-02</v>
      </c>
      <c r="C127" s="4" t="str">
        <f>"1330"</f>
        <v>1330</v>
      </c>
      <c r="D127" t="s">
        <v>138</v>
      </c>
      <c r="E127" t="s">
        <v>140</v>
      </c>
      <c r="F127" t="s">
        <v>12</v>
      </c>
      <c r="H127" s="1" t="s">
        <v>139</v>
      </c>
      <c r="J127">
        <v>0</v>
      </c>
      <c r="K127" t="s">
        <v>15</v>
      </c>
    </row>
    <row r="128" spans="1:11" ht="45" x14ac:dyDescent="0.25">
      <c r="A128" t="s">
        <v>10</v>
      </c>
      <c r="B128" t="str">
        <f t="shared" si="3"/>
        <v>2013-01-02</v>
      </c>
      <c r="C128" s="4" t="str">
        <f>"1430"</f>
        <v>1430</v>
      </c>
      <c r="D128" t="s">
        <v>268</v>
      </c>
      <c r="F128" t="s">
        <v>16</v>
      </c>
      <c r="H128" s="1" t="s">
        <v>74</v>
      </c>
      <c r="J128">
        <v>2010</v>
      </c>
      <c r="K128" t="s">
        <v>62</v>
      </c>
    </row>
    <row r="129" spans="1:11" ht="30" x14ac:dyDescent="0.25">
      <c r="A129" t="s">
        <v>10</v>
      </c>
      <c r="B129" t="str">
        <f t="shared" si="3"/>
        <v>2013-01-02</v>
      </c>
      <c r="C129" s="4" t="str">
        <f>"1500"</f>
        <v>1500</v>
      </c>
      <c r="D129" t="s">
        <v>265</v>
      </c>
      <c r="F129" t="s">
        <v>16</v>
      </c>
      <c r="H129" s="1" t="s">
        <v>66</v>
      </c>
      <c r="J129">
        <v>2011</v>
      </c>
      <c r="K129" t="s">
        <v>15</v>
      </c>
    </row>
    <row r="130" spans="1:11" ht="45" x14ac:dyDescent="0.25">
      <c r="A130" t="s">
        <v>10</v>
      </c>
      <c r="B130" t="str">
        <f t="shared" si="3"/>
        <v>2013-01-02</v>
      </c>
      <c r="C130" s="4" t="str">
        <f>"1530"</f>
        <v>1530</v>
      </c>
      <c r="D130" t="s">
        <v>269</v>
      </c>
      <c r="E130" t="s">
        <v>154</v>
      </c>
      <c r="F130" t="s">
        <v>16</v>
      </c>
      <c r="H130" s="1" t="s">
        <v>82</v>
      </c>
      <c r="J130">
        <v>2002</v>
      </c>
      <c r="K130" t="s">
        <v>62</v>
      </c>
    </row>
    <row r="131" spans="1:11" ht="45" x14ac:dyDescent="0.25">
      <c r="A131" t="s">
        <v>10</v>
      </c>
      <c r="B131" t="str">
        <f t="shared" si="3"/>
        <v>2013-01-02</v>
      </c>
      <c r="C131" s="4" t="str">
        <f>"1545"</f>
        <v>1545</v>
      </c>
      <c r="D131" t="s">
        <v>270</v>
      </c>
      <c r="F131" t="s">
        <v>16</v>
      </c>
      <c r="H131" s="1" t="s">
        <v>84</v>
      </c>
      <c r="J131">
        <v>1997</v>
      </c>
      <c r="K131" t="s">
        <v>15</v>
      </c>
    </row>
    <row r="132" spans="1:11" ht="45" x14ac:dyDescent="0.25">
      <c r="A132" t="s">
        <v>10</v>
      </c>
      <c r="B132" t="str">
        <f t="shared" si="3"/>
        <v>2013-01-02</v>
      </c>
      <c r="C132" s="4" t="str">
        <f>"1550"</f>
        <v>1550</v>
      </c>
      <c r="D132" t="s">
        <v>251</v>
      </c>
      <c r="F132" t="s">
        <v>16</v>
      </c>
      <c r="H132" s="1" t="s">
        <v>86</v>
      </c>
      <c r="J132">
        <v>2010</v>
      </c>
      <c r="K132" t="s">
        <v>15</v>
      </c>
    </row>
    <row r="133" spans="1:11" ht="30" x14ac:dyDescent="0.25">
      <c r="A133" t="s">
        <v>10</v>
      </c>
      <c r="B133" t="str">
        <f t="shared" si="3"/>
        <v>2013-01-02</v>
      </c>
      <c r="C133" s="4" t="str">
        <f>"1555"</f>
        <v>1555</v>
      </c>
      <c r="D133" t="s">
        <v>271</v>
      </c>
      <c r="F133" t="s">
        <v>16</v>
      </c>
      <c r="H133" s="1" t="s">
        <v>88</v>
      </c>
      <c r="J133">
        <v>2011</v>
      </c>
      <c r="K133" t="s">
        <v>15</v>
      </c>
    </row>
    <row r="134" spans="1:11" ht="45" x14ac:dyDescent="0.25">
      <c r="A134" t="s">
        <v>10</v>
      </c>
      <c r="B134" t="str">
        <f t="shared" si="3"/>
        <v>2013-01-02</v>
      </c>
      <c r="C134" s="4" t="str">
        <f>"1600"</f>
        <v>1600</v>
      </c>
      <c r="D134" t="s">
        <v>263</v>
      </c>
      <c r="F134" t="s">
        <v>16</v>
      </c>
      <c r="H134" s="1" t="s">
        <v>61</v>
      </c>
      <c r="J134">
        <v>0</v>
      </c>
      <c r="K134" t="s">
        <v>62</v>
      </c>
    </row>
    <row r="135" spans="1:11" ht="30" x14ac:dyDescent="0.25">
      <c r="A135" t="s">
        <v>10</v>
      </c>
      <c r="B135" t="str">
        <f t="shared" si="3"/>
        <v>2013-01-02</v>
      </c>
      <c r="C135" s="4" t="str">
        <f>"1630"</f>
        <v>1630</v>
      </c>
      <c r="D135" t="s">
        <v>261</v>
      </c>
      <c r="E135" t="s">
        <v>156</v>
      </c>
      <c r="F135" t="s">
        <v>16</v>
      </c>
      <c r="H135" s="1" t="s">
        <v>155</v>
      </c>
      <c r="J135">
        <v>2012</v>
      </c>
      <c r="K135" t="s">
        <v>15</v>
      </c>
    </row>
    <row r="136" spans="1:11" ht="45" x14ac:dyDescent="0.25">
      <c r="A136" t="s">
        <v>10</v>
      </c>
      <c r="B136" t="str">
        <f t="shared" si="3"/>
        <v>2013-01-02</v>
      </c>
      <c r="C136" s="4" t="str">
        <f>"1700"</f>
        <v>1700</v>
      </c>
      <c r="D136" t="s">
        <v>262</v>
      </c>
      <c r="F136" t="s">
        <v>16</v>
      </c>
      <c r="H136" s="1" t="s">
        <v>59</v>
      </c>
      <c r="J136">
        <v>0</v>
      </c>
      <c r="K136" t="s">
        <v>15</v>
      </c>
    </row>
    <row r="137" spans="1:11" s="2" customFormat="1" ht="45" x14ac:dyDescent="0.25">
      <c r="A137" s="2" t="s">
        <v>10</v>
      </c>
      <c r="B137" t="str">
        <f t="shared" si="3"/>
        <v>2013-01-02</v>
      </c>
      <c r="C137" s="5" t="str">
        <f>"1730"</f>
        <v>1730</v>
      </c>
      <c r="D137" s="2" t="s">
        <v>257</v>
      </c>
      <c r="F137" s="2" t="s">
        <v>22</v>
      </c>
      <c r="H137" s="3" t="s">
        <v>235</v>
      </c>
      <c r="J137" s="2">
        <v>2012</v>
      </c>
      <c r="K137" s="2" t="s">
        <v>15</v>
      </c>
    </row>
    <row r="138" spans="1:11" ht="45" x14ac:dyDescent="0.25">
      <c r="A138" t="s">
        <v>10</v>
      </c>
      <c r="B138" t="str">
        <f t="shared" si="3"/>
        <v>2013-01-02</v>
      </c>
      <c r="C138" s="4" t="str">
        <f>"1800"</f>
        <v>1800</v>
      </c>
      <c r="D138" t="s">
        <v>75</v>
      </c>
      <c r="F138" s="2" t="s">
        <v>12</v>
      </c>
      <c r="G138" t="s">
        <v>245</v>
      </c>
      <c r="H138" s="1" t="s">
        <v>76</v>
      </c>
      <c r="J138">
        <v>0</v>
      </c>
      <c r="K138" t="s">
        <v>14</v>
      </c>
    </row>
    <row r="139" spans="1:11" ht="30" x14ac:dyDescent="0.25">
      <c r="A139" t="s">
        <v>10</v>
      </c>
      <c r="B139" t="str">
        <f t="shared" si="3"/>
        <v>2013-01-02</v>
      </c>
      <c r="C139" s="4" t="str">
        <f>"1830"</f>
        <v>1830</v>
      </c>
      <c r="D139" t="s">
        <v>241</v>
      </c>
      <c r="E139" t="s">
        <v>158</v>
      </c>
      <c r="F139" t="s">
        <v>16</v>
      </c>
      <c r="H139" s="1" t="s">
        <v>157</v>
      </c>
      <c r="J139">
        <v>2010</v>
      </c>
      <c r="K139" t="s">
        <v>62</v>
      </c>
    </row>
    <row r="140" spans="1:11" s="2" customFormat="1" ht="45" x14ac:dyDescent="0.25">
      <c r="A140" s="2" t="s">
        <v>10</v>
      </c>
      <c r="B140" t="str">
        <f t="shared" si="3"/>
        <v>2013-01-02</v>
      </c>
      <c r="C140" s="5" t="str">
        <f>"1900"</f>
        <v>1900</v>
      </c>
      <c r="D140" s="2" t="s">
        <v>257</v>
      </c>
      <c r="F140" s="2" t="s">
        <v>22</v>
      </c>
      <c r="H140" s="3" t="s">
        <v>235</v>
      </c>
      <c r="J140" s="2">
        <v>2012</v>
      </c>
      <c r="K140" s="2" t="s">
        <v>15</v>
      </c>
    </row>
    <row r="141" spans="1:11" ht="45" x14ac:dyDescent="0.25">
      <c r="A141" t="s">
        <v>10</v>
      </c>
      <c r="B141" t="str">
        <f t="shared" si="3"/>
        <v>2013-01-02</v>
      </c>
      <c r="C141" s="4" t="str">
        <f>"1930"</f>
        <v>1930</v>
      </c>
      <c r="D141" t="s">
        <v>159</v>
      </c>
      <c r="F141" t="s">
        <v>12</v>
      </c>
      <c r="H141" s="1" t="s">
        <v>160</v>
      </c>
      <c r="J141">
        <v>2012</v>
      </c>
      <c r="K141" t="s">
        <v>15</v>
      </c>
    </row>
    <row r="142" spans="1:11" ht="45" x14ac:dyDescent="0.25">
      <c r="A142" t="s">
        <v>10</v>
      </c>
      <c r="B142" t="str">
        <f t="shared" si="3"/>
        <v>2013-01-02</v>
      </c>
      <c r="C142" s="4" t="str">
        <f>"2000"</f>
        <v>2000</v>
      </c>
      <c r="D142" t="s">
        <v>248</v>
      </c>
      <c r="E142" t="s">
        <v>161</v>
      </c>
      <c r="H142" s="1" t="s">
        <v>162</v>
      </c>
      <c r="J142">
        <v>2000</v>
      </c>
      <c r="K142" t="s">
        <v>15</v>
      </c>
    </row>
    <row r="143" spans="1:11" ht="45" x14ac:dyDescent="0.25">
      <c r="A143" t="s">
        <v>10</v>
      </c>
      <c r="B143" t="str">
        <f t="shared" si="3"/>
        <v>2013-01-02</v>
      </c>
      <c r="C143" s="4" t="str">
        <f>"2030"</f>
        <v>2030</v>
      </c>
      <c r="D143" t="s">
        <v>163</v>
      </c>
      <c r="F143" t="s">
        <v>12</v>
      </c>
      <c r="H143" s="1" t="s">
        <v>164</v>
      </c>
      <c r="J143">
        <v>2008</v>
      </c>
      <c r="K143" t="s">
        <v>15</v>
      </c>
    </row>
    <row r="144" spans="1:11" s="2" customFormat="1" ht="45" x14ac:dyDescent="0.25">
      <c r="A144" s="2" t="s">
        <v>10</v>
      </c>
      <c r="B144" s="2" t="str">
        <f t="shared" si="3"/>
        <v>2013-01-02</v>
      </c>
      <c r="C144" s="5" t="str">
        <f>"2130"</f>
        <v>2130</v>
      </c>
      <c r="D144" s="2" t="s">
        <v>280</v>
      </c>
      <c r="F144" s="2" t="s">
        <v>12</v>
      </c>
      <c r="G144" s="2" t="s">
        <v>245</v>
      </c>
      <c r="H144" s="3" t="s">
        <v>279</v>
      </c>
      <c r="J144" s="2">
        <v>2012</v>
      </c>
      <c r="K144" s="2" t="s">
        <v>15</v>
      </c>
    </row>
    <row r="145" spans="1:11" ht="45" x14ac:dyDescent="0.25">
      <c r="A145" t="s">
        <v>10</v>
      </c>
      <c r="B145" t="str">
        <f t="shared" si="3"/>
        <v>2013-01-02</v>
      </c>
      <c r="C145" s="4" t="str">
        <f>"2230"</f>
        <v>2230</v>
      </c>
      <c r="D145" t="s">
        <v>165</v>
      </c>
      <c r="E145" t="s">
        <v>167</v>
      </c>
      <c r="F145" t="s">
        <v>16</v>
      </c>
      <c r="H145" s="1" t="s">
        <v>166</v>
      </c>
      <c r="J145">
        <v>2011</v>
      </c>
      <c r="K145" t="s">
        <v>15</v>
      </c>
    </row>
    <row r="146" spans="1:11" s="2" customFormat="1" ht="45" x14ac:dyDescent="0.25">
      <c r="A146" s="2" t="s">
        <v>10</v>
      </c>
      <c r="B146" t="str">
        <f t="shared" si="3"/>
        <v>2013-01-02</v>
      </c>
      <c r="C146" s="5" t="str">
        <f>"2300"</f>
        <v>2300</v>
      </c>
      <c r="D146" s="2" t="s">
        <v>257</v>
      </c>
      <c r="F146" s="2" t="s">
        <v>22</v>
      </c>
      <c r="H146" s="3" t="s">
        <v>235</v>
      </c>
      <c r="J146" s="2">
        <v>2012</v>
      </c>
      <c r="K146" s="2" t="s">
        <v>15</v>
      </c>
    </row>
    <row r="147" spans="1:11" ht="30" x14ac:dyDescent="0.25">
      <c r="A147" t="s">
        <v>10</v>
      </c>
      <c r="B147" t="str">
        <f t="shared" si="3"/>
        <v>2013-01-02</v>
      </c>
      <c r="C147" s="4" t="str">
        <f>"2330"</f>
        <v>2330</v>
      </c>
      <c r="D147" t="s">
        <v>111</v>
      </c>
      <c r="F147" t="s">
        <v>12</v>
      </c>
      <c r="G147" t="s">
        <v>168</v>
      </c>
      <c r="H147" s="1" t="s">
        <v>112</v>
      </c>
      <c r="J147">
        <v>2011</v>
      </c>
      <c r="K147" t="s">
        <v>99</v>
      </c>
    </row>
    <row r="148" spans="1:11" ht="45" x14ac:dyDescent="0.25">
      <c r="A148" t="s">
        <v>10</v>
      </c>
      <c r="B148" t="str">
        <f t="shared" ref="B148:B189" si="4">"2013-01-03"</f>
        <v>2013-01-03</v>
      </c>
      <c r="C148" s="4" t="str">
        <f>"0000"</f>
        <v>0000</v>
      </c>
      <c r="D148" t="s">
        <v>18</v>
      </c>
      <c r="F148" t="s">
        <v>12</v>
      </c>
      <c r="G148" t="s">
        <v>17</v>
      </c>
      <c r="H148" s="1" t="s">
        <v>19</v>
      </c>
      <c r="J148">
        <v>2012</v>
      </c>
      <c r="K148" t="s">
        <v>15</v>
      </c>
    </row>
    <row r="149" spans="1:11" ht="30" x14ac:dyDescent="0.25">
      <c r="A149" t="s">
        <v>10</v>
      </c>
      <c r="B149" t="str">
        <f t="shared" si="4"/>
        <v>2013-01-03</v>
      </c>
      <c r="C149" s="4" t="str">
        <f>"0100"</f>
        <v>0100</v>
      </c>
      <c r="D149" t="s">
        <v>113</v>
      </c>
      <c r="E149" s="2"/>
      <c r="F149" t="s">
        <v>22</v>
      </c>
      <c r="H149" s="3" t="s">
        <v>284</v>
      </c>
      <c r="J149">
        <v>2011</v>
      </c>
      <c r="K149" t="s">
        <v>15</v>
      </c>
    </row>
    <row r="150" spans="1:11" ht="30" x14ac:dyDescent="0.25">
      <c r="A150" t="s">
        <v>10</v>
      </c>
      <c r="B150" t="str">
        <f t="shared" si="4"/>
        <v>2013-01-03</v>
      </c>
      <c r="C150" s="4" t="str">
        <f>"0200"</f>
        <v>0200</v>
      </c>
      <c r="D150" t="s">
        <v>114</v>
      </c>
      <c r="E150" t="s">
        <v>170</v>
      </c>
      <c r="F150" t="s">
        <v>22</v>
      </c>
      <c r="H150" s="1" t="s">
        <v>169</v>
      </c>
      <c r="J150">
        <v>2008</v>
      </c>
      <c r="K150" t="s">
        <v>15</v>
      </c>
    </row>
    <row r="151" spans="1:11" ht="30" x14ac:dyDescent="0.25">
      <c r="A151" t="s">
        <v>10</v>
      </c>
      <c r="B151" t="str">
        <f t="shared" si="4"/>
        <v>2013-01-03</v>
      </c>
      <c r="C151" s="4" t="str">
        <f>"0300"</f>
        <v>0300</v>
      </c>
      <c r="D151" t="s">
        <v>145</v>
      </c>
      <c r="E151" t="s">
        <v>172</v>
      </c>
      <c r="F151" t="s">
        <v>22</v>
      </c>
      <c r="H151" s="1" t="s">
        <v>171</v>
      </c>
      <c r="J151">
        <v>2011</v>
      </c>
      <c r="K151" t="s">
        <v>15</v>
      </c>
    </row>
    <row r="152" spans="1:11" ht="30" x14ac:dyDescent="0.25">
      <c r="A152" t="s">
        <v>10</v>
      </c>
      <c r="B152" t="str">
        <f t="shared" si="4"/>
        <v>2013-01-03</v>
      </c>
      <c r="C152" s="4" t="str">
        <f>"0400"</f>
        <v>0400</v>
      </c>
      <c r="D152" t="s">
        <v>120</v>
      </c>
      <c r="F152" t="s">
        <v>22</v>
      </c>
      <c r="H152" s="1" t="s">
        <v>173</v>
      </c>
      <c r="J152">
        <v>2009</v>
      </c>
      <c r="K152" t="s">
        <v>15</v>
      </c>
    </row>
    <row r="153" spans="1:11" ht="30" x14ac:dyDescent="0.25">
      <c r="A153" t="s">
        <v>10</v>
      </c>
      <c r="B153" t="str">
        <f t="shared" si="4"/>
        <v>2013-01-03</v>
      </c>
      <c r="C153" s="4" t="str">
        <f>"0500"</f>
        <v>0500</v>
      </c>
      <c r="D153" t="s">
        <v>11</v>
      </c>
      <c r="F153" t="s">
        <v>16</v>
      </c>
      <c r="H153" s="1" t="s">
        <v>283</v>
      </c>
      <c r="J153">
        <v>2008</v>
      </c>
      <c r="K153" t="s">
        <v>15</v>
      </c>
    </row>
    <row r="154" spans="1:11" ht="30" x14ac:dyDescent="0.25">
      <c r="A154" t="s">
        <v>10</v>
      </c>
      <c r="B154" t="str">
        <f t="shared" si="4"/>
        <v>2013-01-03</v>
      </c>
      <c r="C154" s="4" t="str">
        <f>"0600"</f>
        <v>0600</v>
      </c>
      <c r="D154" t="s">
        <v>261</v>
      </c>
      <c r="E154" t="s">
        <v>156</v>
      </c>
      <c r="F154" t="s">
        <v>16</v>
      </c>
      <c r="H154" s="1" t="s">
        <v>155</v>
      </c>
      <c r="J154">
        <v>2012</v>
      </c>
      <c r="K154" t="s">
        <v>15</v>
      </c>
    </row>
    <row r="155" spans="1:11" ht="45" x14ac:dyDescent="0.25">
      <c r="A155" t="s">
        <v>10</v>
      </c>
      <c r="B155" t="str">
        <f t="shared" si="4"/>
        <v>2013-01-03</v>
      </c>
      <c r="C155" s="4" t="str">
        <f>"0630"</f>
        <v>0630</v>
      </c>
      <c r="D155" t="s">
        <v>262</v>
      </c>
      <c r="H155" s="1" t="s">
        <v>59</v>
      </c>
      <c r="J155">
        <v>0</v>
      </c>
      <c r="K155" t="s">
        <v>15</v>
      </c>
    </row>
    <row r="156" spans="1:11" ht="45" x14ac:dyDescent="0.25">
      <c r="A156" t="s">
        <v>10</v>
      </c>
      <c r="B156" t="str">
        <f t="shared" si="4"/>
        <v>2013-01-03</v>
      </c>
      <c r="C156" s="4" t="str">
        <f>"0700"</f>
        <v>0700</v>
      </c>
      <c r="D156" t="s">
        <v>263</v>
      </c>
      <c r="F156" t="s">
        <v>16</v>
      </c>
      <c r="H156" s="1" t="s">
        <v>61</v>
      </c>
      <c r="J156">
        <v>0</v>
      </c>
      <c r="K156" t="s">
        <v>62</v>
      </c>
    </row>
    <row r="157" spans="1:11" ht="45" x14ac:dyDescent="0.25">
      <c r="A157" t="s">
        <v>10</v>
      </c>
      <c r="B157" t="str">
        <f t="shared" si="4"/>
        <v>2013-01-03</v>
      </c>
      <c r="C157" s="4" t="str">
        <f>"0730"</f>
        <v>0730</v>
      </c>
      <c r="D157" t="s">
        <v>264</v>
      </c>
      <c r="E157" t="s">
        <v>174</v>
      </c>
      <c r="F157" t="s">
        <v>16</v>
      </c>
      <c r="H157" s="1" t="s">
        <v>64</v>
      </c>
      <c r="J157">
        <v>2005</v>
      </c>
      <c r="K157" t="s">
        <v>62</v>
      </c>
    </row>
    <row r="158" spans="1:11" ht="30" x14ac:dyDescent="0.25">
      <c r="A158" t="s">
        <v>10</v>
      </c>
      <c r="B158" t="str">
        <f t="shared" si="4"/>
        <v>2013-01-03</v>
      </c>
      <c r="C158" s="4" t="str">
        <f>"0800"</f>
        <v>0800</v>
      </c>
      <c r="D158" t="s">
        <v>265</v>
      </c>
      <c r="F158" t="s">
        <v>16</v>
      </c>
      <c r="H158" s="1" t="s">
        <v>66</v>
      </c>
      <c r="J158">
        <v>2011</v>
      </c>
      <c r="K158" t="s">
        <v>15</v>
      </c>
    </row>
    <row r="159" spans="1:11" ht="45" x14ac:dyDescent="0.25">
      <c r="A159" t="s">
        <v>10</v>
      </c>
      <c r="B159" t="str">
        <f t="shared" si="4"/>
        <v>2013-01-03</v>
      </c>
      <c r="C159" s="4" t="str">
        <f>"0830"</f>
        <v>0830</v>
      </c>
      <c r="D159" t="s">
        <v>266</v>
      </c>
      <c r="F159" t="s">
        <v>16</v>
      </c>
      <c r="H159" s="1" t="s">
        <v>68</v>
      </c>
      <c r="J159">
        <v>0</v>
      </c>
      <c r="K159" t="s">
        <v>69</v>
      </c>
    </row>
    <row r="160" spans="1:11" ht="45" x14ac:dyDescent="0.25">
      <c r="A160" t="s">
        <v>10</v>
      </c>
      <c r="B160" t="str">
        <f t="shared" si="4"/>
        <v>2013-01-03</v>
      </c>
      <c r="C160" s="4" t="str">
        <f>"0845"</f>
        <v>0845</v>
      </c>
      <c r="D160" t="s">
        <v>266</v>
      </c>
      <c r="F160" t="s">
        <v>16</v>
      </c>
      <c r="H160" s="1" t="s">
        <v>68</v>
      </c>
      <c r="J160">
        <v>0</v>
      </c>
      <c r="K160" t="s">
        <v>69</v>
      </c>
    </row>
    <row r="161" spans="1:11" ht="45" x14ac:dyDescent="0.25">
      <c r="A161" t="s">
        <v>10</v>
      </c>
      <c r="B161" t="str">
        <f t="shared" si="4"/>
        <v>2013-01-03</v>
      </c>
      <c r="C161" s="4" t="str">
        <f>"0900"</f>
        <v>0900</v>
      </c>
      <c r="D161" t="s">
        <v>267</v>
      </c>
      <c r="E161" t="s">
        <v>176</v>
      </c>
      <c r="F161" t="s">
        <v>16</v>
      </c>
      <c r="H161" s="1" t="s">
        <v>175</v>
      </c>
      <c r="J161">
        <v>2009</v>
      </c>
      <c r="K161" t="s">
        <v>15</v>
      </c>
    </row>
    <row r="162" spans="1:11" ht="45" x14ac:dyDescent="0.25">
      <c r="A162" t="s">
        <v>10</v>
      </c>
      <c r="B162" t="str">
        <f t="shared" si="4"/>
        <v>2013-01-03</v>
      </c>
      <c r="C162" s="4" t="str">
        <f>"0930"</f>
        <v>0930</v>
      </c>
      <c r="D162" t="s">
        <v>268</v>
      </c>
      <c r="F162" t="s">
        <v>16</v>
      </c>
      <c r="H162" s="1" t="s">
        <v>74</v>
      </c>
      <c r="J162">
        <v>2010</v>
      </c>
      <c r="K162" t="s">
        <v>62</v>
      </c>
    </row>
    <row r="163" spans="1:11" ht="45" x14ac:dyDescent="0.25">
      <c r="A163" t="s">
        <v>10</v>
      </c>
      <c r="B163" t="str">
        <f t="shared" si="4"/>
        <v>2013-01-03</v>
      </c>
      <c r="C163" s="4" t="str">
        <f>"1000"</f>
        <v>1000</v>
      </c>
      <c r="D163" t="s">
        <v>75</v>
      </c>
      <c r="F163" t="s">
        <v>12</v>
      </c>
      <c r="G163" t="s">
        <v>245</v>
      </c>
      <c r="H163" s="1" t="s">
        <v>76</v>
      </c>
      <c r="J163">
        <v>0</v>
      </c>
      <c r="K163" t="s">
        <v>14</v>
      </c>
    </row>
    <row r="164" spans="1:11" ht="30" x14ac:dyDescent="0.25">
      <c r="A164" t="s">
        <v>10</v>
      </c>
      <c r="B164" t="str">
        <f t="shared" si="4"/>
        <v>2013-01-03</v>
      </c>
      <c r="C164" s="4" t="str">
        <f>"1030"</f>
        <v>1030</v>
      </c>
      <c r="D164" t="s">
        <v>241</v>
      </c>
      <c r="E164" t="s">
        <v>158</v>
      </c>
      <c r="F164" t="s">
        <v>16</v>
      </c>
      <c r="H164" s="1" t="s">
        <v>157</v>
      </c>
      <c r="J164">
        <v>2010</v>
      </c>
      <c r="K164" t="s">
        <v>62</v>
      </c>
    </row>
    <row r="165" spans="1:11" ht="45" x14ac:dyDescent="0.25">
      <c r="A165" t="s">
        <v>10</v>
      </c>
      <c r="B165" t="str">
        <f t="shared" si="4"/>
        <v>2013-01-03</v>
      </c>
      <c r="C165" s="4" t="str">
        <f>"1100"</f>
        <v>1100</v>
      </c>
      <c r="D165" t="s">
        <v>159</v>
      </c>
      <c r="E165" t="s">
        <v>159</v>
      </c>
      <c r="F165" t="s">
        <v>12</v>
      </c>
      <c r="H165" s="1" t="s">
        <v>160</v>
      </c>
      <c r="J165">
        <v>2012</v>
      </c>
      <c r="K165" t="s">
        <v>15</v>
      </c>
    </row>
    <row r="166" spans="1:11" ht="45" x14ac:dyDescent="0.25">
      <c r="A166" t="s">
        <v>10</v>
      </c>
      <c r="B166" t="str">
        <f t="shared" si="4"/>
        <v>2013-01-03</v>
      </c>
      <c r="C166" s="4" t="str">
        <f>"1130"</f>
        <v>1130</v>
      </c>
      <c r="D166" t="s">
        <v>248</v>
      </c>
      <c r="E166" t="s">
        <v>161</v>
      </c>
      <c r="F166" t="s">
        <v>12</v>
      </c>
      <c r="H166" s="1" t="s">
        <v>162</v>
      </c>
      <c r="J166">
        <v>2000</v>
      </c>
      <c r="K166" t="s">
        <v>15</v>
      </c>
    </row>
    <row r="167" spans="1:11" ht="45" x14ac:dyDescent="0.25">
      <c r="A167" t="s">
        <v>10</v>
      </c>
      <c r="B167" t="str">
        <f t="shared" si="4"/>
        <v>2013-01-03</v>
      </c>
      <c r="C167" s="4" t="str">
        <f>"1200"</f>
        <v>1200</v>
      </c>
      <c r="D167" t="s">
        <v>177</v>
      </c>
      <c r="F167" t="s">
        <v>16</v>
      </c>
      <c r="H167" s="1" t="s">
        <v>178</v>
      </c>
      <c r="J167">
        <v>1999</v>
      </c>
      <c r="K167" t="s">
        <v>15</v>
      </c>
    </row>
    <row r="168" spans="1:11" s="2" customFormat="1" ht="45" x14ac:dyDescent="0.25">
      <c r="C168" s="5" t="str">
        <f>"1300"</f>
        <v>1300</v>
      </c>
      <c r="D168" s="2" t="s">
        <v>249</v>
      </c>
      <c r="F168" s="2" t="s">
        <v>12</v>
      </c>
      <c r="G168" s="2" t="s">
        <v>245</v>
      </c>
      <c r="H168" s="3" t="s">
        <v>279</v>
      </c>
    </row>
    <row r="169" spans="1:11" ht="45" x14ac:dyDescent="0.25">
      <c r="A169" t="s">
        <v>10</v>
      </c>
      <c r="B169" t="str">
        <f t="shared" si="4"/>
        <v>2013-01-03</v>
      </c>
      <c r="C169" s="4" t="str">
        <f>"1400"</f>
        <v>1400</v>
      </c>
      <c r="D169" t="s">
        <v>165</v>
      </c>
      <c r="E169" t="s">
        <v>167</v>
      </c>
      <c r="F169" t="s">
        <v>16</v>
      </c>
      <c r="H169" s="1" t="s">
        <v>166</v>
      </c>
      <c r="J169">
        <v>2011</v>
      </c>
      <c r="K169" t="s">
        <v>15</v>
      </c>
    </row>
    <row r="170" spans="1:11" ht="45" x14ac:dyDescent="0.25">
      <c r="A170" t="s">
        <v>10</v>
      </c>
      <c r="B170" t="str">
        <f t="shared" si="4"/>
        <v>2013-01-03</v>
      </c>
      <c r="C170" s="4" t="str">
        <f>"1430"</f>
        <v>1430</v>
      </c>
      <c r="D170" t="s">
        <v>268</v>
      </c>
      <c r="F170" t="s">
        <v>16</v>
      </c>
      <c r="H170" s="1" t="s">
        <v>74</v>
      </c>
      <c r="J170">
        <v>2010</v>
      </c>
      <c r="K170" t="s">
        <v>62</v>
      </c>
    </row>
    <row r="171" spans="1:11" ht="30" x14ac:dyDescent="0.25">
      <c r="A171" t="s">
        <v>10</v>
      </c>
      <c r="B171" t="str">
        <f t="shared" si="4"/>
        <v>2013-01-03</v>
      </c>
      <c r="C171" s="4" t="str">
        <f>"1500"</f>
        <v>1500</v>
      </c>
      <c r="D171" t="s">
        <v>265</v>
      </c>
      <c r="F171" t="s">
        <v>16</v>
      </c>
      <c r="H171" s="1" t="s">
        <v>66</v>
      </c>
      <c r="J171">
        <v>2011</v>
      </c>
      <c r="K171" t="s">
        <v>15</v>
      </c>
    </row>
    <row r="172" spans="1:11" ht="45" x14ac:dyDescent="0.25">
      <c r="A172" t="s">
        <v>10</v>
      </c>
      <c r="B172" t="str">
        <f t="shared" si="4"/>
        <v>2013-01-03</v>
      </c>
      <c r="C172" s="4" t="str">
        <f>"1530"</f>
        <v>1530</v>
      </c>
      <c r="D172" t="s">
        <v>269</v>
      </c>
      <c r="E172" t="s">
        <v>179</v>
      </c>
      <c r="F172" t="s">
        <v>16</v>
      </c>
      <c r="H172" s="1" t="s">
        <v>82</v>
      </c>
      <c r="J172">
        <v>2002</v>
      </c>
      <c r="K172" t="s">
        <v>62</v>
      </c>
    </row>
    <row r="173" spans="1:11" ht="45" x14ac:dyDescent="0.25">
      <c r="A173" t="s">
        <v>10</v>
      </c>
      <c r="B173" t="str">
        <f t="shared" si="4"/>
        <v>2013-01-03</v>
      </c>
      <c r="C173" s="4" t="str">
        <f>"1545"</f>
        <v>1545</v>
      </c>
      <c r="D173" t="s">
        <v>270</v>
      </c>
      <c r="F173" t="s">
        <v>16</v>
      </c>
      <c r="H173" s="1" t="s">
        <v>84</v>
      </c>
      <c r="J173">
        <v>1997</v>
      </c>
      <c r="K173" t="s">
        <v>15</v>
      </c>
    </row>
    <row r="174" spans="1:11" ht="45" x14ac:dyDescent="0.25">
      <c r="A174" t="s">
        <v>10</v>
      </c>
      <c r="B174" t="str">
        <f t="shared" si="4"/>
        <v>2013-01-03</v>
      </c>
      <c r="C174" s="4" t="str">
        <f>"1550"</f>
        <v>1550</v>
      </c>
      <c r="D174" t="s">
        <v>251</v>
      </c>
      <c r="F174" t="s">
        <v>16</v>
      </c>
      <c r="H174" s="1" t="s">
        <v>86</v>
      </c>
      <c r="J174">
        <v>2010</v>
      </c>
      <c r="K174" t="s">
        <v>15</v>
      </c>
    </row>
    <row r="175" spans="1:11" ht="30" x14ac:dyDescent="0.25">
      <c r="A175" t="s">
        <v>10</v>
      </c>
      <c r="B175" t="str">
        <f t="shared" si="4"/>
        <v>2013-01-03</v>
      </c>
      <c r="C175" s="4" t="str">
        <f>"1555"</f>
        <v>1555</v>
      </c>
      <c r="D175" t="s">
        <v>271</v>
      </c>
      <c r="F175" t="s">
        <v>16</v>
      </c>
      <c r="H175" s="1" t="s">
        <v>88</v>
      </c>
      <c r="J175">
        <v>2011</v>
      </c>
      <c r="K175" t="s">
        <v>15</v>
      </c>
    </row>
    <row r="176" spans="1:11" ht="45" x14ac:dyDescent="0.25">
      <c r="A176" t="s">
        <v>10</v>
      </c>
      <c r="B176" t="str">
        <f t="shared" si="4"/>
        <v>2013-01-03</v>
      </c>
      <c r="C176" s="4" t="str">
        <f>"1600"</f>
        <v>1600</v>
      </c>
      <c r="D176" t="s">
        <v>263</v>
      </c>
      <c r="F176" t="s">
        <v>16</v>
      </c>
      <c r="H176" s="1" t="s">
        <v>61</v>
      </c>
      <c r="J176">
        <v>0</v>
      </c>
      <c r="K176" t="s">
        <v>62</v>
      </c>
    </row>
    <row r="177" spans="1:11" ht="30" x14ac:dyDescent="0.25">
      <c r="A177" t="s">
        <v>10</v>
      </c>
      <c r="B177" t="str">
        <f t="shared" si="4"/>
        <v>2013-01-03</v>
      </c>
      <c r="C177" s="4" t="str">
        <f>"1630"</f>
        <v>1630</v>
      </c>
      <c r="D177" t="s">
        <v>261</v>
      </c>
      <c r="E177" t="s">
        <v>181</v>
      </c>
      <c r="F177" t="s">
        <v>16</v>
      </c>
      <c r="H177" s="1" t="s">
        <v>180</v>
      </c>
      <c r="J177">
        <v>2012</v>
      </c>
      <c r="K177" t="s">
        <v>15</v>
      </c>
    </row>
    <row r="178" spans="1:11" ht="45" x14ac:dyDescent="0.25">
      <c r="A178" t="s">
        <v>10</v>
      </c>
      <c r="B178" t="str">
        <f t="shared" si="4"/>
        <v>2013-01-03</v>
      </c>
      <c r="C178" s="4" t="str">
        <f>"1700"</f>
        <v>1700</v>
      </c>
      <c r="D178" t="s">
        <v>262</v>
      </c>
      <c r="F178" t="s">
        <v>16</v>
      </c>
      <c r="H178" s="1" t="s">
        <v>59</v>
      </c>
      <c r="J178">
        <v>0</v>
      </c>
      <c r="K178" t="s">
        <v>15</v>
      </c>
    </row>
    <row r="179" spans="1:11" s="2" customFormat="1" ht="45" x14ac:dyDescent="0.25">
      <c r="A179" s="2" t="s">
        <v>10</v>
      </c>
      <c r="B179" t="str">
        <f>"2013-01-03"</f>
        <v>2013-01-03</v>
      </c>
      <c r="C179" s="5" t="str">
        <f>"1730"</f>
        <v>1730</v>
      </c>
      <c r="D179" s="2" t="s">
        <v>255</v>
      </c>
      <c r="F179" s="2" t="s">
        <v>22</v>
      </c>
      <c r="H179" s="3" t="s">
        <v>235</v>
      </c>
      <c r="J179" s="2">
        <v>2012</v>
      </c>
      <c r="K179" s="2" t="s">
        <v>15</v>
      </c>
    </row>
    <row r="180" spans="1:11" ht="45" x14ac:dyDescent="0.25">
      <c r="A180" t="s">
        <v>10</v>
      </c>
      <c r="B180" t="str">
        <f t="shared" si="4"/>
        <v>2013-01-03</v>
      </c>
      <c r="C180" s="4" t="str">
        <f>"1800"</f>
        <v>1800</v>
      </c>
      <c r="D180" t="s">
        <v>75</v>
      </c>
      <c r="F180" s="2" t="s">
        <v>12</v>
      </c>
      <c r="G180" t="s">
        <v>245</v>
      </c>
      <c r="H180" s="1" t="s">
        <v>76</v>
      </c>
      <c r="J180">
        <v>0</v>
      </c>
      <c r="K180" t="s">
        <v>14</v>
      </c>
    </row>
    <row r="181" spans="1:11" ht="45" x14ac:dyDescent="0.25">
      <c r="A181" t="s">
        <v>10</v>
      </c>
      <c r="B181" t="str">
        <f t="shared" si="4"/>
        <v>2013-01-03</v>
      </c>
      <c r="C181" s="4" t="str">
        <f>"1830"</f>
        <v>1830</v>
      </c>
      <c r="D181" t="s">
        <v>241</v>
      </c>
      <c r="E181" t="s">
        <v>183</v>
      </c>
      <c r="F181" t="s">
        <v>16</v>
      </c>
      <c r="H181" s="1" t="s">
        <v>182</v>
      </c>
      <c r="J181">
        <v>2010</v>
      </c>
      <c r="K181" t="s">
        <v>62</v>
      </c>
    </row>
    <row r="182" spans="1:11" s="2" customFormat="1" ht="45" x14ac:dyDescent="0.25">
      <c r="A182" s="2" t="s">
        <v>10</v>
      </c>
      <c r="B182" t="str">
        <f>"2013-01-03"</f>
        <v>2013-01-03</v>
      </c>
      <c r="C182" s="5" t="str">
        <f>"1900"</f>
        <v>1900</v>
      </c>
      <c r="D182" s="2" t="s">
        <v>255</v>
      </c>
      <c r="F182" s="2" t="s">
        <v>22</v>
      </c>
      <c r="H182" s="3" t="s">
        <v>235</v>
      </c>
      <c r="J182" s="2">
        <v>2012</v>
      </c>
      <c r="K182" s="2" t="s">
        <v>15</v>
      </c>
    </row>
    <row r="183" spans="1:11" ht="30" x14ac:dyDescent="0.25">
      <c r="A183" t="s">
        <v>10</v>
      </c>
      <c r="B183" t="str">
        <f t="shared" si="4"/>
        <v>2013-01-03</v>
      </c>
      <c r="C183" s="4" t="str">
        <f>"1930"</f>
        <v>1930</v>
      </c>
      <c r="D183" t="s">
        <v>184</v>
      </c>
      <c r="F183" s="2" t="s">
        <v>12</v>
      </c>
      <c r="G183" t="s">
        <v>245</v>
      </c>
      <c r="H183" s="1" t="s">
        <v>185</v>
      </c>
      <c r="J183">
        <v>2012</v>
      </c>
      <c r="K183" t="s">
        <v>15</v>
      </c>
    </row>
    <row r="184" spans="1:11" ht="30" x14ac:dyDescent="0.25">
      <c r="A184" t="s">
        <v>10</v>
      </c>
      <c r="B184" t="str">
        <f t="shared" si="4"/>
        <v>2013-01-03</v>
      </c>
      <c r="C184" s="4" t="str">
        <f>"2030"</f>
        <v>2030</v>
      </c>
      <c r="D184" t="s">
        <v>250</v>
      </c>
      <c r="E184" t="s">
        <v>187</v>
      </c>
      <c r="F184" t="s">
        <v>16</v>
      </c>
      <c r="H184" s="1" t="s">
        <v>186</v>
      </c>
      <c r="J184">
        <v>2009</v>
      </c>
      <c r="K184" t="s">
        <v>46</v>
      </c>
    </row>
    <row r="185" spans="1:11" ht="45" x14ac:dyDescent="0.25">
      <c r="A185" t="s">
        <v>10</v>
      </c>
      <c r="B185" t="str">
        <f t="shared" si="4"/>
        <v>2013-01-03</v>
      </c>
      <c r="C185" s="4" t="str">
        <f>"2130"</f>
        <v>2130</v>
      </c>
      <c r="D185" t="s">
        <v>188</v>
      </c>
      <c r="F185" t="s">
        <v>12</v>
      </c>
      <c r="G185" t="s">
        <v>245</v>
      </c>
      <c r="H185" s="1" t="s">
        <v>189</v>
      </c>
      <c r="J185">
        <v>0</v>
      </c>
      <c r="K185" t="s">
        <v>14</v>
      </c>
    </row>
    <row r="186" spans="1:11" ht="45" x14ac:dyDescent="0.25">
      <c r="A186" t="s">
        <v>10</v>
      </c>
      <c r="B186" t="str">
        <f t="shared" si="4"/>
        <v>2013-01-03</v>
      </c>
      <c r="C186" s="4" t="str">
        <f>"2200"</f>
        <v>2200</v>
      </c>
      <c r="D186" t="s">
        <v>190</v>
      </c>
      <c r="E186" t="s">
        <v>193</v>
      </c>
      <c r="F186" t="s">
        <v>191</v>
      </c>
      <c r="G186" t="s">
        <v>13</v>
      </c>
      <c r="H186" s="1" t="s">
        <v>192</v>
      </c>
      <c r="J186">
        <v>2008</v>
      </c>
      <c r="K186" t="s">
        <v>99</v>
      </c>
    </row>
    <row r="187" spans="1:11" ht="45" x14ac:dyDescent="0.25">
      <c r="A187" t="s">
        <v>10</v>
      </c>
      <c r="B187" t="str">
        <f t="shared" si="4"/>
        <v>2013-01-03</v>
      </c>
      <c r="C187" s="4" t="str">
        <f>"2230"</f>
        <v>2230</v>
      </c>
      <c r="D187" t="s">
        <v>194</v>
      </c>
      <c r="E187" t="s">
        <v>196</v>
      </c>
      <c r="F187" t="s">
        <v>16</v>
      </c>
      <c r="H187" s="1" t="s">
        <v>195</v>
      </c>
      <c r="J187">
        <v>2011</v>
      </c>
      <c r="K187" t="s">
        <v>197</v>
      </c>
    </row>
    <row r="188" spans="1:11" s="2" customFormat="1" ht="45" x14ac:dyDescent="0.25">
      <c r="A188" s="2" t="s">
        <v>10</v>
      </c>
      <c r="B188" t="str">
        <f>"2013-01-03"</f>
        <v>2013-01-03</v>
      </c>
      <c r="C188" s="5" t="str">
        <f>"2300"</f>
        <v>2300</v>
      </c>
      <c r="D188" s="2" t="s">
        <v>255</v>
      </c>
      <c r="F188" s="2" t="s">
        <v>22</v>
      </c>
      <c r="H188" s="3" t="s">
        <v>235</v>
      </c>
      <c r="J188" s="2">
        <v>2012</v>
      </c>
      <c r="K188" s="2" t="s">
        <v>15</v>
      </c>
    </row>
    <row r="189" spans="1:11" ht="30" x14ac:dyDescent="0.25">
      <c r="A189" t="s">
        <v>10</v>
      </c>
      <c r="B189" t="str">
        <f t="shared" si="4"/>
        <v>2013-01-03</v>
      </c>
      <c r="C189" s="4" t="str">
        <f>"2330"</f>
        <v>2330</v>
      </c>
      <c r="D189" t="s">
        <v>198</v>
      </c>
      <c r="F189" t="s">
        <v>12</v>
      </c>
      <c r="G189" t="s">
        <v>168</v>
      </c>
      <c r="H189" s="1" t="s">
        <v>112</v>
      </c>
      <c r="J189">
        <v>2011</v>
      </c>
      <c r="K189" t="s">
        <v>99</v>
      </c>
    </row>
    <row r="190" spans="1:11" ht="45" x14ac:dyDescent="0.25">
      <c r="A190" t="s">
        <v>10</v>
      </c>
      <c r="B190" t="str">
        <f t="shared" ref="B190:B231" si="5">"2013-01-04"</f>
        <v>2013-01-04</v>
      </c>
      <c r="C190" s="4" t="str">
        <f>"0000"</f>
        <v>0000</v>
      </c>
      <c r="D190" t="s">
        <v>18</v>
      </c>
      <c r="F190" t="s">
        <v>12</v>
      </c>
      <c r="G190" t="s">
        <v>17</v>
      </c>
      <c r="H190" s="1" t="s">
        <v>19</v>
      </c>
      <c r="J190">
        <v>2012</v>
      </c>
      <c r="K190" t="s">
        <v>15</v>
      </c>
    </row>
    <row r="191" spans="1:11" ht="30" x14ac:dyDescent="0.25">
      <c r="A191" t="s">
        <v>10</v>
      </c>
      <c r="B191" t="str">
        <f t="shared" si="5"/>
        <v>2013-01-04</v>
      </c>
      <c r="C191" s="4" t="str">
        <f>"0100"</f>
        <v>0100</v>
      </c>
      <c r="D191" t="s">
        <v>113</v>
      </c>
      <c r="E191" s="2"/>
      <c r="F191" t="s">
        <v>22</v>
      </c>
      <c r="H191" s="3" t="s">
        <v>284</v>
      </c>
      <c r="J191">
        <v>2011</v>
      </c>
      <c r="K191" t="s">
        <v>15</v>
      </c>
    </row>
    <row r="192" spans="1:11" ht="30" x14ac:dyDescent="0.25">
      <c r="A192" t="s">
        <v>10</v>
      </c>
      <c r="B192" t="str">
        <f t="shared" si="5"/>
        <v>2013-01-04</v>
      </c>
      <c r="C192" s="4" t="str">
        <f>"0200"</f>
        <v>0200</v>
      </c>
      <c r="D192" t="s">
        <v>114</v>
      </c>
      <c r="E192" t="s">
        <v>200</v>
      </c>
      <c r="F192" t="s">
        <v>22</v>
      </c>
      <c r="H192" s="1" t="s">
        <v>199</v>
      </c>
      <c r="J192">
        <v>2008</v>
      </c>
      <c r="K192" t="s">
        <v>15</v>
      </c>
    </row>
    <row r="193" spans="1:11" ht="30" x14ac:dyDescent="0.25">
      <c r="A193" t="s">
        <v>10</v>
      </c>
      <c r="B193" t="str">
        <f t="shared" si="5"/>
        <v>2013-01-04</v>
      </c>
      <c r="C193" s="4" t="str">
        <f>"0300"</f>
        <v>0300</v>
      </c>
      <c r="D193" t="s">
        <v>145</v>
      </c>
      <c r="E193" t="s">
        <v>202</v>
      </c>
      <c r="F193" t="s">
        <v>22</v>
      </c>
      <c r="H193" s="1" t="s">
        <v>201</v>
      </c>
      <c r="J193">
        <v>2011</v>
      </c>
      <c r="K193" t="s">
        <v>15</v>
      </c>
    </row>
    <row r="194" spans="1:11" ht="30" x14ac:dyDescent="0.25">
      <c r="A194" t="s">
        <v>10</v>
      </c>
      <c r="B194" t="str">
        <f t="shared" si="5"/>
        <v>2013-01-04</v>
      </c>
      <c r="C194" s="4" t="str">
        <f>"0400"</f>
        <v>0400</v>
      </c>
      <c r="D194" t="s">
        <v>120</v>
      </c>
      <c r="F194" t="s">
        <v>16</v>
      </c>
      <c r="H194" s="1" t="s">
        <v>203</v>
      </c>
      <c r="J194">
        <v>2009</v>
      </c>
      <c r="K194" t="s">
        <v>15</v>
      </c>
    </row>
    <row r="195" spans="1:11" ht="30" x14ac:dyDescent="0.25">
      <c r="A195" t="s">
        <v>10</v>
      </c>
      <c r="B195" t="str">
        <f t="shared" si="5"/>
        <v>2013-01-04</v>
      </c>
      <c r="C195" s="4" t="str">
        <f>"0500"</f>
        <v>0500</v>
      </c>
      <c r="D195" t="s">
        <v>11</v>
      </c>
      <c r="F195" t="s">
        <v>16</v>
      </c>
      <c r="H195" s="1" t="s">
        <v>283</v>
      </c>
      <c r="J195">
        <v>2008</v>
      </c>
      <c r="K195" t="s">
        <v>15</v>
      </c>
    </row>
    <row r="196" spans="1:11" ht="30" x14ac:dyDescent="0.25">
      <c r="A196" t="s">
        <v>10</v>
      </c>
      <c r="B196" t="str">
        <f t="shared" si="5"/>
        <v>2013-01-04</v>
      </c>
      <c r="C196" s="4" t="str">
        <f>"0600"</f>
        <v>0600</v>
      </c>
      <c r="D196" t="s">
        <v>261</v>
      </c>
      <c r="E196" t="s">
        <v>181</v>
      </c>
      <c r="F196" t="s">
        <v>16</v>
      </c>
      <c r="H196" s="1" t="s">
        <v>180</v>
      </c>
      <c r="J196">
        <v>2012</v>
      </c>
      <c r="K196" t="s">
        <v>15</v>
      </c>
    </row>
    <row r="197" spans="1:11" ht="45" x14ac:dyDescent="0.25">
      <c r="A197" t="s">
        <v>10</v>
      </c>
      <c r="B197" t="str">
        <f t="shared" si="5"/>
        <v>2013-01-04</v>
      </c>
      <c r="C197" s="4" t="str">
        <f>"0630"</f>
        <v>0630</v>
      </c>
      <c r="D197" t="s">
        <v>262</v>
      </c>
      <c r="F197" t="s">
        <v>16</v>
      </c>
      <c r="H197" s="1" t="s">
        <v>59</v>
      </c>
      <c r="J197">
        <v>0</v>
      </c>
      <c r="K197" t="s">
        <v>15</v>
      </c>
    </row>
    <row r="198" spans="1:11" ht="45" x14ac:dyDescent="0.25">
      <c r="A198" t="s">
        <v>10</v>
      </c>
      <c r="B198" t="str">
        <f t="shared" si="5"/>
        <v>2013-01-04</v>
      </c>
      <c r="C198" s="4" t="str">
        <f>"0700"</f>
        <v>0700</v>
      </c>
      <c r="D198" t="s">
        <v>263</v>
      </c>
      <c r="F198" t="s">
        <v>16</v>
      </c>
      <c r="H198" s="1" t="s">
        <v>61</v>
      </c>
      <c r="J198">
        <v>0</v>
      </c>
      <c r="K198" t="s">
        <v>62</v>
      </c>
    </row>
    <row r="199" spans="1:11" ht="45" x14ac:dyDescent="0.25">
      <c r="A199" t="s">
        <v>10</v>
      </c>
      <c r="B199" t="str">
        <f t="shared" si="5"/>
        <v>2013-01-04</v>
      </c>
      <c r="C199" s="4" t="str">
        <f>"0730"</f>
        <v>0730</v>
      </c>
      <c r="D199" t="s">
        <v>264</v>
      </c>
      <c r="E199" t="s">
        <v>204</v>
      </c>
      <c r="F199" t="s">
        <v>16</v>
      </c>
      <c r="H199" s="1" t="s">
        <v>64</v>
      </c>
      <c r="J199">
        <v>2005</v>
      </c>
      <c r="K199" t="s">
        <v>62</v>
      </c>
    </row>
    <row r="200" spans="1:11" ht="30" x14ac:dyDescent="0.25">
      <c r="A200" t="s">
        <v>10</v>
      </c>
      <c r="B200" t="str">
        <f t="shared" si="5"/>
        <v>2013-01-04</v>
      </c>
      <c r="C200" s="4" t="str">
        <f>"0800"</f>
        <v>0800</v>
      </c>
      <c r="D200" t="s">
        <v>265</v>
      </c>
      <c r="F200" t="s">
        <v>16</v>
      </c>
      <c r="H200" s="1" t="s">
        <v>66</v>
      </c>
      <c r="J200">
        <v>2011</v>
      </c>
      <c r="K200" t="s">
        <v>15</v>
      </c>
    </row>
    <row r="201" spans="1:11" ht="45" x14ac:dyDescent="0.25">
      <c r="A201" t="s">
        <v>10</v>
      </c>
      <c r="B201" t="str">
        <f t="shared" si="5"/>
        <v>2013-01-04</v>
      </c>
      <c r="C201" s="4" t="str">
        <f>"0830"</f>
        <v>0830</v>
      </c>
      <c r="D201" t="s">
        <v>266</v>
      </c>
      <c r="F201" t="s">
        <v>16</v>
      </c>
      <c r="H201" s="1" t="s">
        <v>68</v>
      </c>
      <c r="J201">
        <v>0</v>
      </c>
      <c r="K201" t="s">
        <v>69</v>
      </c>
    </row>
    <row r="202" spans="1:11" ht="45" x14ac:dyDescent="0.25">
      <c r="A202" t="s">
        <v>10</v>
      </c>
      <c r="B202" t="str">
        <f t="shared" si="5"/>
        <v>2013-01-04</v>
      </c>
      <c r="C202" s="4" t="str">
        <f>"0845"</f>
        <v>0845</v>
      </c>
      <c r="D202" t="s">
        <v>266</v>
      </c>
      <c r="F202" t="s">
        <v>16</v>
      </c>
      <c r="H202" s="1" t="s">
        <v>68</v>
      </c>
      <c r="J202">
        <v>0</v>
      </c>
      <c r="K202" t="s">
        <v>69</v>
      </c>
    </row>
    <row r="203" spans="1:11" ht="30" x14ac:dyDescent="0.25">
      <c r="A203" t="s">
        <v>10</v>
      </c>
      <c r="B203" t="str">
        <f t="shared" si="5"/>
        <v>2013-01-04</v>
      </c>
      <c r="C203" s="4" t="str">
        <f>"0900"</f>
        <v>0900</v>
      </c>
      <c r="D203" t="s">
        <v>267</v>
      </c>
      <c r="E203" t="s">
        <v>206</v>
      </c>
      <c r="F203" t="s">
        <v>16</v>
      </c>
      <c r="H203" s="1" t="s">
        <v>205</v>
      </c>
      <c r="J203">
        <v>2009</v>
      </c>
      <c r="K203" t="s">
        <v>15</v>
      </c>
    </row>
    <row r="204" spans="1:11" ht="45" x14ac:dyDescent="0.25">
      <c r="A204" t="s">
        <v>10</v>
      </c>
      <c r="B204" t="str">
        <f t="shared" si="5"/>
        <v>2013-01-04</v>
      </c>
      <c r="C204" s="4" t="str">
        <f>"0930"</f>
        <v>0930</v>
      </c>
      <c r="D204" t="s">
        <v>268</v>
      </c>
      <c r="F204" t="s">
        <v>16</v>
      </c>
      <c r="H204" s="1" t="s">
        <v>74</v>
      </c>
      <c r="J204">
        <v>2010</v>
      </c>
      <c r="K204" t="s">
        <v>62</v>
      </c>
    </row>
    <row r="205" spans="1:11" ht="45" x14ac:dyDescent="0.25">
      <c r="A205" t="s">
        <v>10</v>
      </c>
      <c r="B205" t="str">
        <f t="shared" si="5"/>
        <v>2013-01-04</v>
      </c>
      <c r="C205" s="4" t="str">
        <f>"1000"</f>
        <v>1000</v>
      </c>
      <c r="D205" t="s">
        <v>75</v>
      </c>
      <c r="F205" t="s">
        <v>12</v>
      </c>
      <c r="G205" t="s">
        <v>245</v>
      </c>
      <c r="H205" s="1" t="s">
        <v>76</v>
      </c>
      <c r="J205">
        <v>0</v>
      </c>
      <c r="K205" t="s">
        <v>14</v>
      </c>
    </row>
    <row r="206" spans="1:11" ht="45" x14ac:dyDescent="0.25">
      <c r="A206" t="s">
        <v>10</v>
      </c>
      <c r="B206" t="str">
        <f t="shared" si="5"/>
        <v>2013-01-04</v>
      </c>
      <c r="C206" s="4" t="str">
        <f>"1030"</f>
        <v>1030</v>
      </c>
      <c r="D206" t="s">
        <v>241</v>
      </c>
      <c r="E206" t="s">
        <v>183</v>
      </c>
      <c r="F206" t="s">
        <v>16</v>
      </c>
      <c r="H206" s="1" t="s">
        <v>182</v>
      </c>
      <c r="J206">
        <v>2010</v>
      </c>
      <c r="K206" t="s">
        <v>62</v>
      </c>
    </row>
    <row r="207" spans="1:11" ht="30" x14ac:dyDescent="0.25">
      <c r="A207" t="s">
        <v>10</v>
      </c>
      <c r="B207" t="str">
        <f t="shared" si="5"/>
        <v>2013-01-04</v>
      </c>
      <c r="C207" s="4" t="str">
        <f>"1100"</f>
        <v>1100</v>
      </c>
      <c r="D207" t="s">
        <v>184</v>
      </c>
      <c r="F207" t="s">
        <v>12</v>
      </c>
      <c r="G207" t="s">
        <v>245</v>
      </c>
      <c r="H207" s="1" t="s">
        <v>185</v>
      </c>
      <c r="J207">
        <v>2012</v>
      </c>
      <c r="K207" t="s">
        <v>15</v>
      </c>
    </row>
    <row r="208" spans="1:11" ht="30" x14ac:dyDescent="0.25">
      <c r="A208" t="s">
        <v>10</v>
      </c>
      <c r="B208" t="str">
        <f t="shared" si="5"/>
        <v>2013-01-04</v>
      </c>
      <c r="C208" s="4" t="str">
        <f>"1200"</f>
        <v>1200</v>
      </c>
      <c r="D208" t="s">
        <v>250</v>
      </c>
      <c r="E208" t="s">
        <v>187</v>
      </c>
      <c r="F208" t="s">
        <v>16</v>
      </c>
      <c r="H208" s="1" t="s">
        <v>186</v>
      </c>
      <c r="J208">
        <v>2009</v>
      </c>
      <c r="K208" t="s">
        <v>46</v>
      </c>
    </row>
    <row r="209" spans="1:11" ht="45" x14ac:dyDescent="0.25">
      <c r="A209" t="s">
        <v>10</v>
      </c>
      <c r="B209" t="str">
        <f t="shared" si="5"/>
        <v>2013-01-04</v>
      </c>
      <c r="C209" s="4" t="str">
        <f>"1300"</f>
        <v>1300</v>
      </c>
      <c r="D209" t="s">
        <v>188</v>
      </c>
      <c r="F209" t="s">
        <v>12</v>
      </c>
      <c r="G209" t="s">
        <v>245</v>
      </c>
      <c r="H209" s="1" t="s">
        <v>189</v>
      </c>
      <c r="J209">
        <v>0</v>
      </c>
      <c r="K209" t="s">
        <v>14</v>
      </c>
    </row>
    <row r="210" spans="1:11" ht="30" x14ac:dyDescent="0.25">
      <c r="A210" t="s">
        <v>10</v>
      </c>
      <c r="B210" t="str">
        <f t="shared" si="5"/>
        <v>2013-01-04</v>
      </c>
      <c r="C210" s="4" t="str">
        <f>"1330"</f>
        <v>1330</v>
      </c>
      <c r="D210" t="s">
        <v>208</v>
      </c>
      <c r="F210" t="s">
        <v>16</v>
      </c>
      <c r="H210" s="1" t="s">
        <v>207</v>
      </c>
      <c r="J210">
        <v>0</v>
      </c>
      <c r="K210" t="s">
        <v>15</v>
      </c>
    </row>
    <row r="211" spans="1:11" ht="45" x14ac:dyDescent="0.25">
      <c r="A211" t="s">
        <v>10</v>
      </c>
      <c r="B211" t="str">
        <f t="shared" si="5"/>
        <v>2013-01-04</v>
      </c>
      <c r="C211" s="4" t="str">
        <f>"1400"</f>
        <v>1400</v>
      </c>
      <c r="D211" t="s">
        <v>194</v>
      </c>
      <c r="E211" t="s">
        <v>196</v>
      </c>
      <c r="F211" t="s">
        <v>16</v>
      </c>
      <c r="H211" s="1" t="s">
        <v>195</v>
      </c>
      <c r="J211">
        <v>2011</v>
      </c>
      <c r="K211" t="s">
        <v>197</v>
      </c>
    </row>
    <row r="212" spans="1:11" ht="45" x14ac:dyDescent="0.25">
      <c r="A212" t="s">
        <v>10</v>
      </c>
      <c r="B212" t="str">
        <f t="shared" si="5"/>
        <v>2013-01-04</v>
      </c>
      <c r="C212" s="4" t="str">
        <f>"1430"</f>
        <v>1430</v>
      </c>
      <c r="D212" t="s">
        <v>268</v>
      </c>
      <c r="F212" t="s">
        <v>16</v>
      </c>
      <c r="H212" s="1" t="s">
        <v>74</v>
      </c>
      <c r="J212">
        <v>2010</v>
      </c>
      <c r="K212" t="s">
        <v>62</v>
      </c>
    </row>
    <row r="213" spans="1:11" ht="30" x14ac:dyDescent="0.25">
      <c r="A213" t="s">
        <v>10</v>
      </c>
      <c r="B213" t="str">
        <f t="shared" si="5"/>
        <v>2013-01-04</v>
      </c>
      <c r="C213" s="4" t="str">
        <f>"1500"</f>
        <v>1500</v>
      </c>
      <c r="D213" t="s">
        <v>265</v>
      </c>
      <c r="F213" t="s">
        <v>16</v>
      </c>
      <c r="H213" s="1" t="s">
        <v>66</v>
      </c>
      <c r="J213">
        <v>2011</v>
      </c>
      <c r="K213" t="s">
        <v>15</v>
      </c>
    </row>
    <row r="214" spans="1:11" ht="45" x14ac:dyDescent="0.25">
      <c r="A214" t="s">
        <v>10</v>
      </c>
      <c r="B214" t="str">
        <f t="shared" si="5"/>
        <v>2013-01-04</v>
      </c>
      <c r="C214" s="4" t="str">
        <f>"1530"</f>
        <v>1530</v>
      </c>
      <c r="D214" t="s">
        <v>269</v>
      </c>
      <c r="E214" t="s">
        <v>209</v>
      </c>
      <c r="F214" t="s">
        <v>16</v>
      </c>
      <c r="H214" s="1" t="s">
        <v>82</v>
      </c>
      <c r="J214">
        <v>2002</v>
      </c>
      <c r="K214" t="s">
        <v>62</v>
      </c>
    </row>
    <row r="215" spans="1:11" ht="45" x14ac:dyDescent="0.25">
      <c r="A215" t="s">
        <v>10</v>
      </c>
      <c r="B215" t="str">
        <f t="shared" si="5"/>
        <v>2013-01-04</v>
      </c>
      <c r="C215" s="4" t="str">
        <f>"1545"</f>
        <v>1545</v>
      </c>
      <c r="D215" t="s">
        <v>270</v>
      </c>
      <c r="F215" t="s">
        <v>16</v>
      </c>
      <c r="H215" s="1" t="s">
        <v>84</v>
      </c>
      <c r="J215">
        <v>1997</v>
      </c>
      <c r="K215" t="s">
        <v>15</v>
      </c>
    </row>
    <row r="216" spans="1:11" ht="45" x14ac:dyDescent="0.25">
      <c r="A216" t="s">
        <v>10</v>
      </c>
      <c r="B216" t="str">
        <f t="shared" si="5"/>
        <v>2013-01-04</v>
      </c>
      <c r="C216" s="4" t="str">
        <f>"1550"</f>
        <v>1550</v>
      </c>
      <c r="D216" t="s">
        <v>251</v>
      </c>
      <c r="F216" t="s">
        <v>16</v>
      </c>
      <c r="H216" s="1" t="s">
        <v>86</v>
      </c>
      <c r="J216">
        <v>2010</v>
      </c>
      <c r="K216" t="s">
        <v>15</v>
      </c>
    </row>
    <row r="217" spans="1:11" ht="30" x14ac:dyDescent="0.25">
      <c r="A217" t="s">
        <v>10</v>
      </c>
      <c r="B217" t="str">
        <f t="shared" si="5"/>
        <v>2013-01-04</v>
      </c>
      <c r="C217" s="4" t="str">
        <f>"1555"</f>
        <v>1555</v>
      </c>
      <c r="D217" t="s">
        <v>271</v>
      </c>
      <c r="F217" t="s">
        <v>16</v>
      </c>
      <c r="H217" s="1" t="s">
        <v>88</v>
      </c>
      <c r="J217">
        <v>2011</v>
      </c>
      <c r="K217" t="s">
        <v>15</v>
      </c>
    </row>
    <row r="218" spans="1:11" ht="45" x14ac:dyDescent="0.25">
      <c r="A218" t="s">
        <v>10</v>
      </c>
      <c r="B218" t="str">
        <f t="shared" si="5"/>
        <v>2013-01-04</v>
      </c>
      <c r="C218" s="4" t="str">
        <f>"1600"</f>
        <v>1600</v>
      </c>
      <c r="D218" t="s">
        <v>263</v>
      </c>
      <c r="F218" t="s">
        <v>16</v>
      </c>
      <c r="H218" s="1" t="s">
        <v>61</v>
      </c>
      <c r="J218">
        <v>0</v>
      </c>
      <c r="K218" t="s">
        <v>62</v>
      </c>
    </row>
    <row r="219" spans="1:11" ht="45" x14ac:dyDescent="0.25">
      <c r="A219" t="s">
        <v>10</v>
      </c>
      <c r="B219" t="str">
        <f t="shared" si="5"/>
        <v>2013-01-04</v>
      </c>
      <c r="C219" s="4" t="str">
        <f>"1630"</f>
        <v>1630</v>
      </c>
      <c r="D219" t="s">
        <v>261</v>
      </c>
      <c r="E219" t="s">
        <v>211</v>
      </c>
      <c r="F219" t="s">
        <v>16</v>
      </c>
      <c r="H219" s="1" t="s">
        <v>210</v>
      </c>
      <c r="J219">
        <v>2012</v>
      </c>
      <c r="K219" t="s">
        <v>15</v>
      </c>
    </row>
    <row r="220" spans="1:11" ht="45" x14ac:dyDescent="0.25">
      <c r="A220" t="s">
        <v>10</v>
      </c>
      <c r="B220" t="str">
        <f t="shared" si="5"/>
        <v>2013-01-04</v>
      </c>
      <c r="C220" s="4" t="str">
        <f>"1700"</f>
        <v>1700</v>
      </c>
      <c r="D220" t="s">
        <v>262</v>
      </c>
      <c r="F220" t="s">
        <v>16</v>
      </c>
      <c r="H220" s="1" t="s">
        <v>59</v>
      </c>
      <c r="J220">
        <v>0</v>
      </c>
      <c r="K220" t="s">
        <v>15</v>
      </c>
    </row>
    <row r="221" spans="1:11" s="2" customFormat="1" ht="45" x14ac:dyDescent="0.25">
      <c r="A221" s="2" t="s">
        <v>10</v>
      </c>
      <c r="B221" t="str">
        <f>"2013-01-04"</f>
        <v>2013-01-04</v>
      </c>
      <c r="C221" s="5" t="str">
        <f>"1730"</f>
        <v>1730</v>
      </c>
      <c r="D221" s="2" t="s">
        <v>257</v>
      </c>
      <c r="F221" s="2" t="s">
        <v>22</v>
      </c>
      <c r="H221" s="3" t="s">
        <v>235</v>
      </c>
      <c r="J221" s="2">
        <v>2012</v>
      </c>
      <c r="K221" s="2" t="s">
        <v>15</v>
      </c>
    </row>
    <row r="222" spans="1:11" ht="45" x14ac:dyDescent="0.25">
      <c r="A222" t="s">
        <v>10</v>
      </c>
      <c r="B222" t="str">
        <f t="shared" si="5"/>
        <v>2013-01-04</v>
      </c>
      <c r="C222" s="4" t="str">
        <f>"1800"</f>
        <v>1800</v>
      </c>
      <c r="D222" t="s">
        <v>75</v>
      </c>
      <c r="F222" s="2" t="s">
        <v>12</v>
      </c>
      <c r="G222" t="s">
        <v>245</v>
      </c>
      <c r="H222" s="1" t="s">
        <v>76</v>
      </c>
      <c r="J222">
        <v>0</v>
      </c>
      <c r="K222" t="s">
        <v>14</v>
      </c>
    </row>
    <row r="223" spans="1:11" ht="45" x14ac:dyDescent="0.25">
      <c r="A223" t="s">
        <v>10</v>
      </c>
      <c r="B223" t="str">
        <f t="shared" si="5"/>
        <v>2013-01-04</v>
      </c>
      <c r="C223" s="4" t="str">
        <f>"1830"</f>
        <v>1830</v>
      </c>
      <c r="D223" t="s">
        <v>241</v>
      </c>
      <c r="E223" t="s">
        <v>213</v>
      </c>
      <c r="F223" t="s">
        <v>16</v>
      </c>
      <c r="H223" s="1" t="s">
        <v>212</v>
      </c>
      <c r="J223">
        <v>2010</v>
      </c>
      <c r="K223" t="s">
        <v>62</v>
      </c>
    </row>
    <row r="224" spans="1:11" s="2" customFormat="1" ht="45" x14ac:dyDescent="0.25">
      <c r="A224" s="2" t="s">
        <v>10</v>
      </c>
      <c r="B224" t="str">
        <f>"2013-01-04"</f>
        <v>2013-01-04</v>
      </c>
      <c r="C224" s="5" t="str">
        <f>"1900"</f>
        <v>1900</v>
      </c>
      <c r="D224" s="2" t="s">
        <v>257</v>
      </c>
      <c r="F224" s="2" t="s">
        <v>22</v>
      </c>
      <c r="H224" s="3" t="s">
        <v>235</v>
      </c>
      <c r="J224" s="2">
        <v>2012</v>
      </c>
      <c r="K224" s="2" t="s">
        <v>15</v>
      </c>
    </row>
    <row r="225" spans="1:11" ht="45" x14ac:dyDescent="0.25">
      <c r="A225" t="s">
        <v>10</v>
      </c>
      <c r="B225" t="str">
        <f t="shared" si="5"/>
        <v>2013-01-04</v>
      </c>
      <c r="C225" s="4" t="str">
        <f>"1930"</f>
        <v>1930</v>
      </c>
      <c r="D225" t="s">
        <v>58</v>
      </c>
      <c r="F225" s="2" t="s">
        <v>16</v>
      </c>
      <c r="H225" s="1" t="s">
        <v>59</v>
      </c>
      <c r="J225">
        <v>0</v>
      </c>
      <c r="K225" t="s">
        <v>15</v>
      </c>
    </row>
    <row r="226" spans="1:11" ht="30" x14ac:dyDescent="0.25">
      <c r="A226" t="s">
        <v>10</v>
      </c>
      <c r="B226" t="str">
        <f t="shared" si="5"/>
        <v>2013-01-04</v>
      </c>
      <c r="C226" s="4" t="str">
        <f>"2000"</f>
        <v>2000</v>
      </c>
      <c r="D226" t="s">
        <v>252</v>
      </c>
      <c r="E226" t="s">
        <v>215</v>
      </c>
      <c r="F226" t="s">
        <v>16</v>
      </c>
      <c r="H226" s="1" t="s">
        <v>214</v>
      </c>
      <c r="J226">
        <v>2007</v>
      </c>
      <c r="K226" t="s">
        <v>15</v>
      </c>
    </row>
    <row r="227" spans="1:11" ht="45" x14ac:dyDescent="0.25">
      <c r="A227" t="s">
        <v>10</v>
      </c>
      <c r="B227" t="str">
        <f t="shared" si="5"/>
        <v>2013-01-04</v>
      </c>
      <c r="C227" s="4" t="str">
        <f>"2030"</f>
        <v>2030</v>
      </c>
      <c r="D227" t="s">
        <v>216</v>
      </c>
      <c r="F227" t="s">
        <v>16</v>
      </c>
      <c r="H227" s="1" t="s">
        <v>217</v>
      </c>
      <c r="J227">
        <v>2009</v>
      </c>
      <c r="K227" t="s">
        <v>15</v>
      </c>
    </row>
    <row r="228" spans="1:11" ht="45" x14ac:dyDescent="0.25">
      <c r="A228" t="s">
        <v>10</v>
      </c>
      <c r="B228" t="str">
        <f t="shared" si="5"/>
        <v>2013-01-04</v>
      </c>
      <c r="C228" s="4" t="str">
        <f>"2100"</f>
        <v>2100</v>
      </c>
      <c r="D228" t="s">
        <v>163</v>
      </c>
      <c r="F228" t="s">
        <v>12</v>
      </c>
      <c r="H228" s="1" t="s">
        <v>164</v>
      </c>
      <c r="J228">
        <v>2008</v>
      </c>
      <c r="K228" t="s">
        <v>15</v>
      </c>
    </row>
    <row r="229" spans="1:11" ht="45" x14ac:dyDescent="0.25">
      <c r="A229" t="s">
        <v>10</v>
      </c>
      <c r="B229" t="str">
        <f t="shared" si="5"/>
        <v>2013-01-04</v>
      </c>
      <c r="C229" s="4" t="str">
        <f>"2200"</f>
        <v>2200</v>
      </c>
      <c r="D229" t="s">
        <v>18</v>
      </c>
      <c r="F229" t="s">
        <v>12</v>
      </c>
      <c r="G229" t="s">
        <v>17</v>
      </c>
      <c r="H229" s="1" t="s">
        <v>19</v>
      </c>
      <c r="J229">
        <v>2012</v>
      </c>
      <c r="K229" t="s">
        <v>15</v>
      </c>
    </row>
    <row r="230" spans="1:11" s="2" customFormat="1" ht="45" x14ac:dyDescent="0.25">
      <c r="A230" s="2" t="s">
        <v>10</v>
      </c>
      <c r="B230" t="str">
        <f>"2013-01-04"</f>
        <v>2013-01-04</v>
      </c>
      <c r="C230" s="5" t="str">
        <f>"2300"</f>
        <v>2300</v>
      </c>
      <c r="D230" s="2" t="s">
        <v>257</v>
      </c>
      <c r="F230" s="2" t="s">
        <v>22</v>
      </c>
      <c r="H230" s="3" t="s">
        <v>235</v>
      </c>
      <c r="J230" s="2">
        <v>2012</v>
      </c>
      <c r="K230" s="2" t="s">
        <v>15</v>
      </c>
    </row>
    <row r="231" spans="1:11" ht="30" x14ac:dyDescent="0.25">
      <c r="A231" t="s">
        <v>10</v>
      </c>
      <c r="B231" t="str">
        <f t="shared" si="5"/>
        <v>2013-01-04</v>
      </c>
      <c r="C231" s="4" t="str">
        <f>"2330"</f>
        <v>2330</v>
      </c>
      <c r="D231" t="s">
        <v>241</v>
      </c>
      <c r="E231" t="s">
        <v>93</v>
      </c>
      <c r="F231" t="s">
        <v>16</v>
      </c>
      <c r="H231" s="1" t="s">
        <v>92</v>
      </c>
      <c r="J231">
        <v>2010</v>
      </c>
      <c r="K231" t="s">
        <v>62</v>
      </c>
    </row>
    <row r="232" spans="1:11" ht="45" x14ac:dyDescent="0.25">
      <c r="A232" t="s">
        <v>10</v>
      </c>
      <c r="B232" t="str">
        <f t="shared" ref="B232:B257" si="6">"2013-01-05"</f>
        <v>2013-01-05</v>
      </c>
      <c r="C232" s="4" t="str">
        <f>"0000"</f>
        <v>0000</v>
      </c>
      <c r="D232" t="s">
        <v>18</v>
      </c>
      <c r="F232" t="s">
        <v>12</v>
      </c>
      <c r="H232" s="1" t="s">
        <v>19</v>
      </c>
      <c r="J232">
        <v>2012</v>
      </c>
      <c r="K232" t="s">
        <v>15</v>
      </c>
    </row>
    <row r="233" spans="1:11" ht="30" x14ac:dyDescent="0.25">
      <c r="A233" t="s">
        <v>10</v>
      </c>
      <c r="B233" t="str">
        <f t="shared" si="6"/>
        <v>2013-01-05</v>
      </c>
      <c r="C233" s="4" t="str">
        <f>"0100"</f>
        <v>0100</v>
      </c>
      <c r="D233" t="s">
        <v>50</v>
      </c>
      <c r="F233" t="s">
        <v>16</v>
      </c>
      <c r="H233" s="1" t="s">
        <v>218</v>
      </c>
      <c r="J233">
        <v>2009</v>
      </c>
      <c r="K233" t="s">
        <v>15</v>
      </c>
    </row>
    <row r="234" spans="1:11" x14ac:dyDescent="0.25">
      <c r="A234" t="s">
        <v>10</v>
      </c>
      <c r="B234" t="str">
        <f t="shared" si="6"/>
        <v>2013-01-05</v>
      </c>
      <c r="C234" s="4" t="str">
        <f>"0400"</f>
        <v>0400</v>
      </c>
      <c r="D234" t="s">
        <v>52</v>
      </c>
      <c r="E234" t="s">
        <v>220</v>
      </c>
      <c r="F234" t="s">
        <v>16</v>
      </c>
      <c r="H234" s="1" t="s">
        <v>219</v>
      </c>
      <c r="J234">
        <v>2009</v>
      </c>
      <c r="K234" t="s">
        <v>15</v>
      </c>
    </row>
    <row r="235" spans="1:11" ht="30" x14ac:dyDescent="0.25">
      <c r="A235" t="s">
        <v>10</v>
      </c>
      <c r="B235" t="str">
        <f t="shared" si="6"/>
        <v>2013-01-05</v>
      </c>
      <c r="C235" s="4" t="str">
        <f>"0500"</f>
        <v>0500</v>
      </c>
      <c r="D235" t="s">
        <v>11</v>
      </c>
      <c r="F235" t="s">
        <v>12</v>
      </c>
      <c r="G235" t="s">
        <v>17</v>
      </c>
      <c r="H235" s="1" t="s">
        <v>283</v>
      </c>
      <c r="J235">
        <v>2008</v>
      </c>
      <c r="K235" t="s">
        <v>15</v>
      </c>
    </row>
    <row r="236" spans="1:11" ht="30" x14ac:dyDescent="0.25">
      <c r="A236" t="s">
        <v>10</v>
      </c>
      <c r="B236" t="str">
        <f t="shared" si="6"/>
        <v>2013-01-05</v>
      </c>
      <c r="C236" s="4" t="str">
        <f>"0600"</f>
        <v>0600</v>
      </c>
      <c r="D236" t="s">
        <v>11</v>
      </c>
      <c r="F236" t="s">
        <v>12</v>
      </c>
      <c r="G236" t="s">
        <v>221</v>
      </c>
      <c r="H236" s="1" t="s">
        <v>283</v>
      </c>
      <c r="J236">
        <v>2008</v>
      </c>
      <c r="K236" t="s">
        <v>15</v>
      </c>
    </row>
    <row r="237" spans="1:11" ht="45" x14ac:dyDescent="0.25">
      <c r="A237" t="s">
        <v>10</v>
      </c>
      <c r="B237" t="str">
        <f t="shared" si="6"/>
        <v>2013-01-05</v>
      </c>
      <c r="C237" s="4" t="str">
        <f>"0700"</f>
        <v>0700</v>
      </c>
      <c r="D237" t="s">
        <v>268</v>
      </c>
      <c r="F237" t="s">
        <v>16</v>
      </c>
      <c r="H237" s="1" t="s">
        <v>74</v>
      </c>
      <c r="J237">
        <v>2010</v>
      </c>
      <c r="K237" t="s">
        <v>62</v>
      </c>
    </row>
    <row r="238" spans="1:11" ht="30" x14ac:dyDescent="0.25">
      <c r="A238" t="s">
        <v>10</v>
      </c>
      <c r="B238" t="str">
        <f t="shared" si="6"/>
        <v>2013-01-05</v>
      </c>
      <c r="C238" s="4" t="str">
        <f>"0730"</f>
        <v>0730</v>
      </c>
      <c r="D238" t="s">
        <v>267</v>
      </c>
      <c r="E238" t="s">
        <v>123</v>
      </c>
      <c r="F238" t="s">
        <v>16</v>
      </c>
      <c r="H238" s="1" t="s">
        <v>122</v>
      </c>
      <c r="J238">
        <v>2009</v>
      </c>
      <c r="K238" t="s">
        <v>15</v>
      </c>
    </row>
    <row r="239" spans="1:11" ht="45" x14ac:dyDescent="0.25">
      <c r="A239" t="s">
        <v>10</v>
      </c>
      <c r="B239" t="str">
        <f t="shared" si="6"/>
        <v>2013-01-05</v>
      </c>
      <c r="C239" s="4" t="str">
        <f>"0800"</f>
        <v>0800</v>
      </c>
      <c r="D239" t="s">
        <v>274</v>
      </c>
      <c r="F239" t="s">
        <v>12</v>
      </c>
      <c r="G239" t="s">
        <v>17</v>
      </c>
      <c r="H239" s="1" t="s">
        <v>222</v>
      </c>
      <c r="J239">
        <v>2011</v>
      </c>
      <c r="K239" t="s">
        <v>15</v>
      </c>
    </row>
    <row r="240" spans="1:11" ht="45" x14ac:dyDescent="0.25">
      <c r="A240" t="s">
        <v>10</v>
      </c>
      <c r="B240" t="str">
        <f t="shared" si="6"/>
        <v>2013-01-05</v>
      </c>
      <c r="C240" s="4" t="str">
        <f>"0830"</f>
        <v>0830</v>
      </c>
      <c r="D240" t="s">
        <v>275</v>
      </c>
      <c r="F240" t="s">
        <v>16</v>
      </c>
      <c r="H240" s="1" t="s">
        <v>224</v>
      </c>
      <c r="J240">
        <v>2011</v>
      </c>
      <c r="K240" t="s">
        <v>15</v>
      </c>
    </row>
    <row r="241" spans="1:11" ht="30" x14ac:dyDescent="0.25">
      <c r="A241" t="s">
        <v>10</v>
      </c>
      <c r="B241" t="str">
        <f t="shared" si="6"/>
        <v>2013-01-05</v>
      </c>
      <c r="C241" s="4" t="str">
        <f>"0900"</f>
        <v>0900</v>
      </c>
      <c r="D241" t="s">
        <v>265</v>
      </c>
      <c r="F241" t="s">
        <v>16</v>
      </c>
      <c r="H241" s="1" t="s">
        <v>66</v>
      </c>
      <c r="J241">
        <v>2011</v>
      </c>
      <c r="K241" t="s">
        <v>15</v>
      </c>
    </row>
    <row r="242" spans="1:11" ht="45" x14ac:dyDescent="0.25">
      <c r="A242" t="s">
        <v>10</v>
      </c>
      <c r="B242" t="str">
        <f t="shared" si="6"/>
        <v>2013-01-05</v>
      </c>
      <c r="C242" s="4" t="str">
        <f>"0930"</f>
        <v>0930</v>
      </c>
      <c r="D242" t="s">
        <v>264</v>
      </c>
      <c r="E242" t="s">
        <v>225</v>
      </c>
      <c r="F242" t="s">
        <v>16</v>
      </c>
      <c r="H242" s="1" t="s">
        <v>64</v>
      </c>
      <c r="J242">
        <v>2005</v>
      </c>
      <c r="K242" t="s">
        <v>62</v>
      </c>
    </row>
    <row r="243" spans="1:11" ht="45" x14ac:dyDescent="0.25">
      <c r="A243" t="s">
        <v>10</v>
      </c>
      <c r="B243" t="str">
        <f t="shared" si="6"/>
        <v>2013-01-05</v>
      </c>
      <c r="C243" s="4" t="str">
        <f>"1000"</f>
        <v>1000</v>
      </c>
      <c r="D243" t="s">
        <v>58</v>
      </c>
      <c r="F243" t="s">
        <v>16</v>
      </c>
      <c r="H243" s="1" t="s">
        <v>59</v>
      </c>
      <c r="J243">
        <v>0</v>
      </c>
      <c r="K243" t="s">
        <v>15</v>
      </c>
    </row>
    <row r="244" spans="1:11" ht="45" x14ac:dyDescent="0.25">
      <c r="A244" t="s">
        <v>10</v>
      </c>
      <c r="B244" t="str">
        <f t="shared" si="6"/>
        <v>2013-01-05</v>
      </c>
      <c r="C244" s="4" t="str">
        <f>"1030"</f>
        <v>1030</v>
      </c>
      <c r="D244" t="s">
        <v>223</v>
      </c>
      <c r="F244" t="s">
        <v>16</v>
      </c>
      <c r="H244" s="1" t="s">
        <v>224</v>
      </c>
      <c r="J244">
        <v>2011</v>
      </c>
      <c r="K244" t="s">
        <v>15</v>
      </c>
    </row>
    <row r="245" spans="1:11" s="2" customFormat="1" ht="30" x14ac:dyDescent="0.25">
      <c r="A245" s="2" t="s">
        <v>10</v>
      </c>
      <c r="B245" s="2" t="str">
        <f t="shared" si="6"/>
        <v>2013-01-05</v>
      </c>
      <c r="C245" s="5" t="str">
        <f>"1100"</f>
        <v>1100</v>
      </c>
      <c r="D245" s="2" t="s">
        <v>55</v>
      </c>
      <c r="E245" s="2" t="s">
        <v>181</v>
      </c>
      <c r="F245" s="2" t="s">
        <v>16</v>
      </c>
      <c r="H245" s="3" t="s">
        <v>180</v>
      </c>
    </row>
    <row r="246" spans="1:11" ht="30" x14ac:dyDescent="0.25">
      <c r="A246" t="s">
        <v>10</v>
      </c>
      <c r="B246" t="str">
        <f t="shared" si="6"/>
        <v>2013-01-05</v>
      </c>
      <c r="C246" s="4" t="str">
        <f>"1130"</f>
        <v>1130</v>
      </c>
      <c r="D246" t="s">
        <v>252</v>
      </c>
      <c r="E246" t="s">
        <v>215</v>
      </c>
      <c r="F246" t="s">
        <v>16</v>
      </c>
      <c r="H246" s="1" t="s">
        <v>214</v>
      </c>
      <c r="J246">
        <v>2007</v>
      </c>
      <c r="K246" t="s">
        <v>15</v>
      </c>
    </row>
    <row r="247" spans="1:11" s="2" customFormat="1" ht="45" x14ac:dyDescent="0.25">
      <c r="A247" s="2" t="s">
        <v>10</v>
      </c>
      <c r="B247" t="str">
        <f>"2013-01-05"</f>
        <v>2013-01-05</v>
      </c>
      <c r="C247" s="5" t="str">
        <f>"1200"</f>
        <v>1200</v>
      </c>
      <c r="D247" s="2" t="s">
        <v>258</v>
      </c>
      <c r="F247" s="2" t="s">
        <v>22</v>
      </c>
      <c r="H247" s="3" t="s">
        <v>235</v>
      </c>
      <c r="J247" s="2">
        <v>2012</v>
      </c>
      <c r="K247" s="2" t="s">
        <v>15</v>
      </c>
    </row>
    <row r="248" spans="1:11" ht="45" x14ac:dyDescent="0.25">
      <c r="A248" t="s">
        <v>10</v>
      </c>
      <c r="B248" t="str">
        <f t="shared" si="6"/>
        <v>2013-01-05</v>
      </c>
      <c r="C248" s="4" t="str">
        <f>"1330"</f>
        <v>1330</v>
      </c>
      <c r="D248" t="s">
        <v>226</v>
      </c>
      <c r="F248" t="s">
        <v>12</v>
      </c>
      <c r="G248" t="s">
        <v>17</v>
      </c>
      <c r="H248" s="1" t="s">
        <v>227</v>
      </c>
      <c r="J248">
        <v>2011</v>
      </c>
      <c r="K248" t="s">
        <v>15</v>
      </c>
    </row>
    <row r="249" spans="1:11" s="2" customFormat="1" x14ac:dyDescent="0.25">
      <c r="A249" s="2" t="s">
        <v>10</v>
      </c>
      <c r="B249" s="2" t="str">
        <f t="shared" si="6"/>
        <v>2013-01-05</v>
      </c>
      <c r="C249" s="5" t="str">
        <f>"1430"</f>
        <v>1430</v>
      </c>
      <c r="D249" s="2" t="s">
        <v>260</v>
      </c>
      <c r="F249" s="2" t="s">
        <v>22</v>
      </c>
      <c r="H249" s="3" t="s">
        <v>286</v>
      </c>
    </row>
    <row r="250" spans="1:11" ht="60" x14ac:dyDescent="0.25">
      <c r="A250" t="s">
        <v>10</v>
      </c>
      <c r="B250" t="str">
        <f t="shared" si="6"/>
        <v>2013-01-05</v>
      </c>
      <c r="C250" s="4" t="str">
        <f>"1500"</f>
        <v>1500</v>
      </c>
      <c r="D250" t="s">
        <v>138</v>
      </c>
      <c r="E250" t="s">
        <v>140</v>
      </c>
      <c r="F250" t="s">
        <v>12</v>
      </c>
      <c r="H250" s="1" t="s">
        <v>139</v>
      </c>
      <c r="J250">
        <v>0</v>
      </c>
      <c r="K250" t="s">
        <v>15</v>
      </c>
    </row>
    <row r="251" spans="1:11" ht="30" x14ac:dyDescent="0.25">
      <c r="A251" t="s">
        <v>10</v>
      </c>
      <c r="B251" t="str">
        <f t="shared" si="6"/>
        <v>2013-01-05</v>
      </c>
      <c r="C251" s="4" t="str">
        <f>"1600"</f>
        <v>1600</v>
      </c>
      <c r="D251" t="s">
        <v>63</v>
      </c>
      <c r="E251" t="s">
        <v>14</v>
      </c>
      <c r="F251" t="s">
        <v>16</v>
      </c>
      <c r="H251" s="1" t="s">
        <v>228</v>
      </c>
      <c r="J251">
        <v>2011</v>
      </c>
      <c r="K251" t="s">
        <v>62</v>
      </c>
    </row>
    <row r="252" spans="1:11" s="2" customFormat="1" ht="45" x14ac:dyDescent="0.25">
      <c r="A252" s="2" t="s">
        <v>10</v>
      </c>
      <c r="B252" s="2" t="str">
        <f>"2013-01-05"</f>
        <v>2013-01-05</v>
      </c>
      <c r="C252" s="5" t="str">
        <f>"1730"</f>
        <v>1730</v>
      </c>
      <c r="D252" s="2" t="s">
        <v>258</v>
      </c>
      <c r="F252" s="2" t="s">
        <v>22</v>
      </c>
      <c r="H252" s="3" t="s">
        <v>235</v>
      </c>
      <c r="J252" s="2">
        <v>2012</v>
      </c>
      <c r="K252" s="2" t="s">
        <v>15</v>
      </c>
    </row>
    <row r="253" spans="1:11" ht="30" x14ac:dyDescent="0.25">
      <c r="A253" t="s">
        <v>10</v>
      </c>
      <c r="B253" t="str">
        <f t="shared" si="6"/>
        <v>2013-01-05</v>
      </c>
      <c r="C253" s="4" t="str">
        <f>"1800"</f>
        <v>1800</v>
      </c>
      <c r="D253" t="s">
        <v>184</v>
      </c>
      <c r="H253" s="1" t="s">
        <v>185</v>
      </c>
      <c r="J253">
        <v>2012</v>
      </c>
      <c r="K253" t="s">
        <v>15</v>
      </c>
    </row>
    <row r="254" spans="1:11" ht="45" x14ac:dyDescent="0.25">
      <c r="A254" t="s">
        <v>10</v>
      </c>
      <c r="B254" t="str">
        <f t="shared" si="6"/>
        <v>2013-01-05</v>
      </c>
      <c r="C254" s="4" t="str">
        <f>"1900"</f>
        <v>1900</v>
      </c>
      <c r="D254" t="s">
        <v>253</v>
      </c>
      <c r="E254" t="s">
        <v>230</v>
      </c>
      <c r="F254" t="s">
        <v>12</v>
      </c>
      <c r="H254" s="1" t="s">
        <v>229</v>
      </c>
      <c r="J254">
        <v>2000</v>
      </c>
      <c r="K254" t="s">
        <v>46</v>
      </c>
    </row>
    <row r="255" spans="1:11" s="2" customFormat="1" ht="45" x14ac:dyDescent="0.25">
      <c r="A255" s="2" t="s">
        <v>10</v>
      </c>
      <c r="B255" s="2" t="str">
        <f t="shared" si="6"/>
        <v>2013-01-05</v>
      </c>
      <c r="C255" s="5">
        <v>2030</v>
      </c>
      <c r="D255" s="2" t="s">
        <v>18</v>
      </c>
      <c r="H255" s="3" t="s">
        <v>19</v>
      </c>
    </row>
    <row r="256" spans="1:11" s="2" customFormat="1" ht="45" x14ac:dyDescent="0.25">
      <c r="A256" s="2" t="s">
        <v>10</v>
      </c>
      <c r="B256" s="2" t="str">
        <f t="shared" si="6"/>
        <v>2013-01-05</v>
      </c>
      <c r="C256" s="5">
        <v>2130</v>
      </c>
      <c r="D256" s="2" t="s">
        <v>276</v>
      </c>
      <c r="H256" s="3" t="s">
        <v>259</v>
      </c>
    </row>
    <row r="257" spans="1:11" ht="45" x14ac:dyDescent="0.25">
      <c r="A257" t="s">
        <v>10</v>
      </c>
      <c r="B257" t="str">
        <f t="shared" si="6"/>
        <v>2013-01-05</v>
      </c>
      <c r="C257" s="4" t="str">
        <f>"2330"</f>
        <v>2330</v>
      </c>
      <c r="D257" t="s">
        <v>241</v>
      </c>
      <c r="E257" t="s">
        <v>133</v>
      </c>
      <c r="F257" t="s">
        <v>16</v>
      </c>
      <c r="H257" s="1" t="s">
        <v>132</v>
      </c>
      <c r="J257">
        <v>2010</v>
      </c>
      <c r="K257" t="s">
        <v>62</v>
      </c>
    </row>
    <row r="258" spans="1:11" ht="45" x14ac:dyDescent="0.25">
      <c r="A258" t="s">
        <v>10</v>
      </c>
      <c r="B258" t="str">
        <f t="shared" ref="B258:B284" si="7">"2013-01-06"</f>
        <v>2013-01-06</v>
      </c>
      <c r="C258" s="4" t="str">
        <f>"0000"</f>
        <v>0000</v>
      </c>
      <c r="D258" t="s">
        <v>18</v>
      </c>
      <c r="F258" t="s">
        <v>12</v>
      </c>
      <c r="G258" t="s">
        <v>17</v>
      </c>
      <c r="H258" s="1" t="s">
        <v>19</v>
      </c>
      <c r="J258">
        <v>2012</v>
      </c>
      <c r="K258" t="s">
        <v>15</v>
      </c>
    </row>
    <row r="259" spans="1:11" ht="60" x14ac:dyDescent="0.25">
      <c r="A259" t="s">
        <v>10</v>
      </c>
      <c r="B259" t="str">
        <f t="shared" si="7"/>
        <v>2013-01-06</v>
      </c>
      <c r="C259" s="4" t="str">
        <f>"0100"</f>
        <v>0100</v>
      </c>
      <c r="D259" t="s">
        <v>50</v>
      </c>
      <c r="F259" t="s">
        <v>16</v>
      </c>
      <c r="H259" s="1" t="s">
        <v>231</v>
      </c>
      <c r="J259">
        <v>2009</v>
      </c>
      <c r="K259" t="s">
        <v>15</v>
      </c>
    </row>
    <row r="260" spans="1:11" x14ac:dyDescent="0.25">
      <c r="A260" t="s">
        <v>10</v>
      </c>
      <c r="B260" t="str">
        <f t="shared" si="7"/>
        <v>2013-01-06</v>
      </c>
      <c r="C260" s="4" t="str">
        <f>"0400"</f>
        <v>0400</v>
      </c>
      <c r="D260" t="s">
        <v>52</v>
      </c>
      <c r="E260" t="s">
        <v>254</v>
      </c>
      <c r="F260" t="s">
        <v>16</v>
      </c>
      <c r="H260" s="1" t="s">
        <v>232</v>
      </c>
      <c r="J260">
        <v>2009</v>
      </c>
      <c r="K260" t="s">
        <v>15</v>
      </c>
    </row>
    <row r="261" spans="1:11" ht="30" x14ac:dyDescent="0.25">
      <c r="A261" t="s">
        <v>233</v>
      </c>
      <c r="B261" t="str">
        <f t="shared" si="7"/>
        <v>2013-01-06</v>
      </c>
      <c r="C261">
        <v>500</v>
      </c>
      <c r="D261" t="s">
        <v>11</v>
      </c>
      <c r="F261" t="s">
        <v>12</v>
      </c>
      <c r="G261" t="s">
        <v>17</v>
      </c>
      <c r="H261" s="1" t="s">
        <v>283</v>
      </c>
    </row>
    <row r="262" spans="1:11" ht="30" x14ac:dyDescent="0.25">
      <c r="B262" t="str">
        <f t="shared" si="7"/>
        <v>2013-01-06</v>
      </c>
      <c r="C262">
        <v>600</v>
      </c>
      <c r="D262" t="s">
        <v>11</v>
      </c>
      <c r="F262" t="s">
        <v>16</v>
      </c>
      <c r="H262" s="1" t="s">
        <v>283</v>
      </c>
    </row>
    <row r="263" spans="1:11" ht="45" x14ac:dyDescent="0.25">
      <c r="B263" t="str">
        <f t="shared" si="7"/>
        <v>2013-01-06</v>
      </c>
      <c r="C263">
        <v>700</v>
      </c>
      <c r="D263" t="s">
        <v>268</v>
      </c>
      <c r="F263" t="s">
        <v>16</v>
      </c>
      <c r="H263" s="1" t="s">
        <v>74</v>
      </c>
    </row>
    <row r="264" spans="1:11" ht="45" x14ac:dyDescent="0.25">
      <c r="B264" t="str">
        <f t="shared" si="7"/>
        <v>2013-01-06</v>
      </c>
      <c r="C264">
        <v>730</v>
      </c>
      <c r="D264" t="s">
        <v>267</v>
      </c>
      <c r="E264" t="s">
        <v>151</v>
      </c>
      <c r="F264" t="s">
        <v>16</v>
      </c>
      <c r="H264" s="1" t="s">
        <v>150</v>
      </c>
    </row>
    <row r="265" spans="1:11" ht="45" x14ac:dyDescent="0.25">
      <c r="B265" t="str">
        <f t="shared" si="7"/>
        <v>2013-01-06</v>
      </c>
      <c r="C265">
        <v>800</v>
      </c>
      <c r="D265" t="s">
        <v>302</v>
      </c>
      <c r="F265" t="s">
        <v>16</v>
      </c>
      <c r="H265" s="1" t="s">
        <v>59</v>
      </c>
    </row>
    <row r="266" spans="1:11" ht="45" x14ac:dyDescent="0.25">
      <c r="B266" t="str">
        <f t="shared" si="7"/>
        <v>2013-01-06</v>
      </c>
      <c r="C266">
        <v>830</v>
      </c>
      <c r="D266" t="s">
        <v>275</v>
      </c>
      <c r="F266" t="s">
        <v>16</v>
      </c>
      <c r="H266" s="1" t="s">
        <v>224</v>
      </c>
    </row>
    <row r="267" spans="1:11" ht="30" x14ac:dyDescent="0.25">
      <c r="B267" t="str">
        <f t="shared" si="7"/>
        <v>2013-01-06</v>
      </c>
      <c r="C267">
        <v>900</v>
      </c>
      <c r="D267" t="s">
        <v>265</v>
      </c>
      <c r="F267" t="s">
        <v>16</v>
      </c>
      <c r="H267" s="1" t="s">
        <v>66</v>
      </c>
    </row>
    <row r="268" spans="1:11" ht="45" x14ac:dyDescent="0.25">
      <c r="B268" t="str">
        <f t="shared" si="7"/>
        <v>2013-01-06</v>
      </c>
      <c r="C268">
        <v>930</v>
      </c>
      <c r="D268" t="s">
        <v>303</v>
      </c>
      <c r="E268" t="s">
        <v>287</v>
      </c>
      <c r="F268" t="s">
        <v>16</v>
      </c>
      <c r="H268" s="1" t="s">
        <v>64</v>
      </c>
    </row>
    <row r="269" spans="1:11" ht="45" x14ac:dyDescent="0.25">
      <c r="B269" t="str">
        <f t="shared" si="7"/>
        <v>2013-01-06</v>
      </c>
      <c r="C269">
        <v>1000</v>
      </c>
      <c r="D269" t="s">
        <v>281</v>
      </c>
      <c r="F269" t="s">
        <v>22</v>
      </c>
      <c r="H269" s="1" t="s">
        <v>305</v>
      </c>
    </row>
    <row r="270" spans="1:11" ht="45" x14ac:dyDescent="0.25">
      <c r="B270" t="str">
        <f t="shared" si="7"/>
        <v>2013-01-06</v>
      </c>
      <c r="C270">
        <v>1100</v>
      </c>
      <c r="D270" t="s">
        <v>18</v>
      </c>
      <c r="F270" t="s">
        <v>12</v>
      </c>
      <c r="G270" t="s">
        <v>17</v>
      </c>
      <c r="H270" s="1" t="s">
        <v>19</v>
      </c>
    </row>
    <row r="271" spans="1:11" ht="60" x14ac:dyDescent="0.25">
      <c r="B271" t="str">
        <f t="shared" si="7"/>
        <v>2013-01-06</v>
      </c>
      <c r="C271">
        <v>1200</v>
      </c>
      <c r="D271" t="s">
        <v>288</v>
      </c>
      <c r="F271" t="s">
        <v>22</v>
      </c>
      <c r="H271" s="1" t="s">
        <v>23</v>
      </c>
    </row>
    <row r="272" spans="1:11" ht="30" x14ac:dyDescent="0.25">
      <c r="B272" t="str">
        <f t="shared" si="7"/>
        <v>2013-01-06</v>
      </c>
      <c r="C272">
        <v>1230</v>
      </c>
      <c r="D272" t="s">
        <v>24</v>
      </c>
      <c r="E272" t="s">
        <v>289</v>
      </c>
      <c r="F272" t="s">
        <v>22</v>
      </c>
      <c r="H272" s="1" t="s">
        <v>306</v>
      </c>
    </row>
    <row r="273" spans="2:8" ht="30" x14ac:dyDescent="0.25">
      <c r="B273" t="str">
        <f t="shared" si="7"/>
        <v>2013-01-06</v>
      </c>
      <c r="C273">
        <v>1330</v>
      </c>
      <c r="D273" t="s">
        <v>24</v>
      </c>
      <c r="E273" t="s">
        <v>290</v>
      </c>
      <c r="F273" t="s">
        <v>22</v>
      </c>
      <c r="H273" s="1" t="s">
        <v>306</v>
      </c>
    </row>
    <row r="274" spans="2:8" ht="30" x14ac:dyDescent="0.25">
      <c r="B274" t="str">
        <f t="shared" si="7"/>
        <v>2013-01-06</v>
      </c>
      <c r="C274">
        <v>1430</v>
      </c>
      <c r="D274" t="s">
        <v>24</v>
      </c>
      <c r="E274" t="s">
        <v>291</v>
      </c>
      <c r="F274" t="s">
        <v>22</v>
      </c>
      <c r="H274" s="1" t="s">
        <v>306</v>
      </c>
    </row>
    <row r="275" spans="2:8" ht="30" x14ac:dyDescent="0.25">
      <c r="B275" t="str">
        <f t="shared" si="7"/>
        <v>2013-01-06</v>
      </c>
      <c r="C275">
        <v>1530</v>
      </c>
      <c r="D275" t="s">
        <v>24</v>
      </c>
      <c r="E275" t="s">
        <v>292</v>
      </c>
      <c r="F275" t="s">
        <v>22</v>
      </c>
      <c r="H275" s="1" t="s">
        <v>306</v>
      </c>
    </row>
    <row r="276" spans="2:8" ht="30" x14ac:dyDescent="0.25">
      <c r="B276" t="str">
        <f t="shared" si="7"/>
        <v>2013-01-06</v>
      </c>
      <c r="C276">
        <v>1630</v>
      </c>
      <c r="D276" t="s">
        <v>24</v>
      </c>
      <c r="E276" t="s">
        <v>293</v>
      </c>
      <c r="F276" t="s">
        <v>22</v>
      </c>
      <c r="H276" s="1" t="s">
        <v>306</v>
      </c>
    </row>
    <row r="277" spans="2:8" ht="60" x14ac:dyDescent="0.25">
      <c r="B277" t="str">
        <f t="shared" si="7"/>
        <v>2013-01-06</v>
      </c>
      <c r="C277">
        <v>1730</v>
      </c>
      <c r="D277" t="s">
        <v>288</v>
      </c>
      <c r="H277" s="1" t="s">
        <v>23</v>
      </c>
    </row>
    <row r="278" spans="2:8" ht="45" x14ac:dyDescent="0.25">
      <c r="B278" t="str">
        <f t="shared" si="7"/>
        <v>2013-01-06</v>
      </c>
      <c r="C278">
        <v>1800</v>
      </c>
      <c r="D278" t="s">
        <v>294</v>
      </c>
      <c r="E278" t="s">
        <v>295</v>
      </c>
      <c r="H278" s="1" t="s">
        <v>307</v>
      </c>
    </row>
    <row r="279" spans="2:8" ht="45" x14ac:dyDescent="0.25">
      <c r="B279" t="str">
        <f t="shared" si="7"/>
        <v>2013-01-06</v>
      </c>
      <c r="C279">
        <v>1830</v>
      </c>
      <c r="D279" t="s">
        <v>296</v>
      </c>
      <c r="E279" t="s">
        <v>297</v>
      </c>
      <c r="H279" s="1" t="s">
        <v>39</v>
      </c>
    </row>
    <row r="280" spans="2:8" ht="45" x14ac:dyDescent="0.25">
      <c r="B280" t="str">
        <f t="shared" si="7"/>
        <v>2013-01-06</v>
      </c>
      <c r="C280">
        <v>1930</v>
      </c>
      <c r="D280" t="s">
        <v>239</v>
      </c>
      <c r="E280" t="s">
        <v>298</v>
      </c>
      <c r="H280" s="1" t="s">
        <v>308</v>
      </c>
    </row>
    <row r="281" spans="2:8" ht="30" x14ac:dyDescent="0.25">
      <c r="B281" t="str">
        <f t="shared" si="7"/>
        <v>2013-01-06</v>
      </c>
      <c r="C281">
        <v>2030</v>
      </c>
      <c r="D281" t="s">
        <v>299</v>
      </c>
      <c r="H281" s="1" t="s">
        <v>309</v>
      </c>
    </row>
    <row r="282" spans="2:8" ht="45" x14ac:dyDescent="0.25">
      <c r="B282" t="str">
        <f t="shared" si="7"/>
        <v>2013-01-06</v>
      </c>
      <c r="C282">
        <v>2130</v>
      </c>
      <c r="D282" t="s">
        <v>304</v>
      </c>
      <c r="H282" s="1" t="s">
        <v>311</v>
      </c>
    </row>
    <row r="283" spans="2:8" ht="45" x14ac:dyDescent="0.25">
      <c r="B283" t="str">
        <f t="shared" si="7"/>
        <v>2013-01-06</v>
      </c>
      <c r="C283">
        <v>2300</v>
      </c>
      <c r="D283" t="s">
        <v>300</v>
      </c>
      <c r="H283" s="1" t="s">
        <v>310</v>
      </c>
    </row>
    <row r="284" spans="2:8" ht="30" x14ac:dyDescent="0.25">
      <c r="B284" t="str">
        <f t="shared" si="7"/>
        <v>2013-01-06</v>
      </c>
      <c r="C284">
        <v>2330</v>
      </c>
      <c r="D284" t="s">
        <v>241</v>
      </c>
      <c r="E284" t="s">
        <v>301</v>
      </c>
      <c r="H284" s="1" t="s">
        <v>157</v>
      </c>
    </row>
  </sheetData>
  <autoFilter ref="A1:AE254"/>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NITV_EPG_Rpt435760</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davidl</cp:lastModifiedBy>
  <dcterms:created xsi:type="dcterms:W3CDTF">2012-12-04T04:50:46Z</dcterms:created>
  <dcterms:modified xsi:type="dcterms:W3CDTF">2012-12-06T01:17:02Z</dcterms:modified>
</cp:coreProperties>
</file>