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7675" windowHeight="12780"/>
  </bookViews>
  <sheets>
    <sheet name=" NITV_EPG_Rpt437384" sheetId="1" r:id="rId1"/>
  </sheets>
  <calcPr calcId="145621"/>
</workbook>
</file>

<file path=xl/calcChain.xml><?xml version="1.0" encoding="utf-8"?>
<calcChain xmlns="http://schemas.openxmlformats.org/spreadsheetml/2006/main">
  <c r="C260" i="1" l="1"/>
  <c r="B260" i="1"/>
  <c r="C259" i="1"/>
  <c r="C169" i="1"/>
  <c r="B103" i="1"/>
  <c r="C103" i="1"/>
  <c r="C258" i="1" l="1"/>
  <c r="B258" i="1"/>
  <c r="B259" i="1"/>
  <c r="B250" i="1"/>
  <c r="C248" i="1"/>
  <c r="B248" i="1"/>
  <c r="C247" i="1"/>
  <c r="B247" i="1"/>
  <c r="B169" i="1"/>
  <c r="C125" i="1"/>
  <c r="B125" i="1"/>
  <c r="C101" i="1"/>
  <c r="B101" i="1"/>
  <c r="C85" i="1"/>
  <c r="B85" i="1"/>
  <c r="B44" i="1"/>
  <c r="C44" i="1"/>
  <c r="B22" i="1"/>
  <c r="B2" i="1"/>
  <c r="C2" i="1"/>
  <c r="B3" i="1"/>
  <c r="C3" i="1"/>
  <c r="B4" i="1"/>
  <c r="C4" i="1"/>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2" i="1"/>
  <c r="C102"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214" i="1"/>
  <c r="C214" i="1"/>
  <c r="B215" i="1"/>
  <c r="C215" i="1"/>
  <c r="B216" i="1"/>
  <c r="C216" i="1"/>
  <c r="B217" i="1"/>
  <c r="C217" i="1"/>
  <c r="B218" i="1"/>
  <c r="C218" i="1"/>
  <c r="B219" i="1"/>
  <c r="C219" i="1"/>
  <c r="B220" i="1"/>
  <c r="C220" i="1"/>
  <c r="B221" i="1"/>
  <c r="C221" i="1"/>
  <c r="B222" i="1"/>
  <c r="C222" i="1"/>
  <c r="B223" i="1"/>
  <c r="C223" i="1"/>
  <c r="B224" i="1"/>
  <c r="C224" i="1"/>
  <c r="B225" i="1"/>
  <c r="C225" i="1"/>
  <c r="B226" i="1"/>
  <c r="C226" i="1"/>
  <c r="B227" i="1"/>
  <c r="C227" i="1"/>
  <c r="B228" i="1"/>
  <c r="C228" i="1"/>
  <c r="B229" i="1"/>
  <c r="C229" i="1"/>
  <c r="B230" i="1"/>
  <c r="C230"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5" i="1"/>
  <c r="C245" i="1"/>
  <c r="B246" i="1"/>
  <c r="C246" i="1"/>
  <c r="B249" i="1"/>
  <c r="C249" i="1"/>
  <c r="B251" i="1"/>
  <c r="C251" i="1"/>
  <c r="B252" i="1"/>
  <c r="C252" i="1"/>
  <c r="B253" i="1"/>
  <c r="C253" i="1"/>
  <c r="B254" i="1"/>
  <c r="C254" i="1"/>
  <c r="B255" i="1"/>
  <c r="C255" i="1"/>
  <c r="B256" i="1"/>
  <c r="C256" i="1"/>
  <c r="B257" i="1"/>
  <c r="C257" i="1"/>
  <c r="B261" i="1"/>
  <c r="C261" i="1"/>
  <c r="B262" i="1"/>
  <c r="C262" i="1"/>
</calcChain>
</file>

<file path=xl/sharedStrings.xml><?xml version="1.0" encoding="utf-8"?>
<sst xmlns="http://schemas.openxmlformats.org/spreadsheetml/2006/main" count="1440" uniqueCount="303">
  <si>
    <t>Channel Name</t>
  </si>
  <si>
    <t>Date</t>
  </si>
  <si>
    <t>Start Time</t>
  </si>
  <si>
    <t>Title</t>
  </si>
  <si>
    <t>Classification</t>
  </si>
  <si>
    <t>Consumer Advice</t>
  </si>
  <si>
    <t>Digital Epg Synpopsis</t>
  </si>
  <si>
    <t>Episode Title</t>
  </si>
  <si>
    <t>Live</t>
  </si>
  <si>
    <t>Year of Production</t>
  </si>
  <si>
    <t>Country of Origin</t>
  </si>
  <si>
    <t>NITV</t>
  </si>
  <si>
    <t>Yeyekerte</t>
  </si>
  <si>
    <t>G</t>
  </si>
  <si>
    <t>This Special Edition of Yeyekerte pays homage to the Elders</t>
  </si>
  <si>
    <t xml:space="preserve"> </t>
  </si>
  <si>
    <t>AUSTRALIA</t>
  </si>
  <si>
    <t>PG</t>
  </si>
  <si>
    <t xml:space="preserve">a </t>
  </si>
  <si>
    <t>Hosted by Pascoe Braun that looks at what's on around the country.</t>
  </si>
  <si>
    <t>Bizou</t>
  </si>
  <si>
    <t>A lively, animated pre-school series that explores the wonderful world of animals through the eyes of a cheerful little Aboriginal princess named Bizou.</t>
  </si>
  <si>
    <t>CANADA</t>
  </si>
  <si>
    <t>Yarramundi Kids</t>
  </si>
  <si>
    <t>This episode highlights the importance of friendship. The special guest today is rapper Munki Muk.</t>
  </si>
  <si>
    <t>Friends</t>
  </si>
  <si>
    <t>Move It Mob Style</t>
  </si>
  <si>
    <t>Exciting fitness program, incorporating hip hop dance routines with the latest Aboriginal and Torres Strait Islander hip hop beats, while also delivering strong health messages!</t>
  </si>
  <si>
    <t>Go Lingo</t>
  </si>
  <si>
    <t>A high energy game show packed with fun and challenges as students aged between 11-12 play a variety of hi-tech games using the latest in touch screen technology. Host Alanah Ahmat.</t>
  </si>
  <si>
    <t>Waabiny Time</t>
  </si>
  <si>
    <t>Celebrate Nyoongar Culture and learn more about our country with Waabiny Time</t>
  </si>
  <si>
    <t>Welcome To Wapos Bay</t>
  </si>
  <si>
    <t>The kids of Wapos Bay love adventure and their playground is a vast area that's been home to their Cree ancestors for millennia. As they explore the world around them, they learn respect &amp; cooperation</t>
  </si>
  <si>
    <t>Something To Remember</t>
  </si>
  <si>
    <t>My Bush Tukka Adventures</t>
  </si>
  <si>
    <t>Samantha Martin the realizes how big the Arnhem Land region covers, from wetlands, fresh water swamps, to the coastal salt-water people, which offer's a diverse range of different bush tukka.</t>
  </si>
  <si>
    <t>Exploring Arnhem Land Northern Territory</t>
  </si>
  <si>
    <t>Samantha Martin begins to explore the Aboriginal representation on the Sunshine Coast Region. She digs deeper and discovers the traditional language groups in this region are the Gubbi and Kabi Kabi.</t>
  </si>
  <si>
    <t>Exploring The Sunshine Coast Region Queensland</t>
  </si>
  <si>
    <t>Fusion With Casey Donovan</t>
  </si>
  <si>
    <t>Fusion is a lively, cheeky, informative and entertaining show that features new musical talent, clips, performances and interviews. Hosted by Casey Donovan.</t>
  </si>
  <si>
    <t>NITV News in Review</t>
  </si>
  <si>
    <t>NITV National News features the rich diversity of contemporary life within Aboriginal and Torres Strait Islander communities, broadening and redefining the news and current affairs landscape.</t>
  </si>
  <si>
    <t>The 42nd Annual Koori Knockout</t>
  </si>
  <si>
    <t>NC</t>
  </si>
  <si>
    <t>Mindaribba Warriors Vs Newcastle Yowies, Men's Grand Final - Join Brad Cook and Luke Carroll at the 42nd Koori Knockout in Raymond Terrace for all the grass roots rugby league action.</t>
  </si>
  <si>
    <t>Men's Grand Final</t>
  </si>
  <si>
    <t>Murri Rugby League Carnival 2012</t>
  </si>
  <si>
    <t>Barambah RL V Eidsvold Utd - Join Djuro Sen at the Murri Rugby League carnival for two days of the best QLD rugby league.</t>
  </si>
  <si>
    <t>Barambah Rl V Eidsvold Utd</t>
  </si>
  <si>
    <t>Kambu V Ngalpan Warriors - Join Djuro Sen at the Murri Rugby League carnival for two days of the best QLD rugby league.</t>
  </si>
  <si>
    <t>Kambu V Ngalpan Warriors</t>
  </si>
  <si>
    <t>Ipswich Redbacks V Southern Dingoes - Join Djuro Sen at the Murri Rugby League carnival for two days of the best QLD rugby league.</t>
  </si>
  <si>
    <t>Ipswich Redbacks V Southern Dingoes</t>
  </si>
  <si>
    <t>Ella 7's 2009</t>
  </si>
  <si>
    <t>Ella 7's the doco takes a look at what goes on behind the scenes around the grounds and in the community.</t>
  </si>
  <si>
    <t>Pacifica: Tales From The South Seas</t>
  </si>
  <si>
    <t>Tales of adventure, stories of heroes and colourful characters, spellbinding tales of customs and traditions of the unique peoples and societies of the South Pacific.</t>
  </si>
  <si>
    <t>Tahiti</t>
  </si>
  <si>
    <t xml:space="preserve">Of Islands And Men </t>
  </si>
  <si>
    <t>Christian Karembeu taskes us on a journey of genuine exploration to discover six of the most beautiful islands in the world. An epic adventure recounting the story of nature and culture and tradition.</t>
  </si>
  <si>
    <t>Sumba</t>
  </si>
  <si>
    <t>FRANCE</t>
  </si>
  <si>
    <t xml:space="preserve">Burned Bridge </t>
  </si>
  <si>
    <t xml:space="preserve">Ricky comes back from the hospital to the cell, knowing that there is no way to avoid being transferred to the city._x000D_
</t>
  </si>
  <si>
    <t>Masai : The Rain Warriors</t>
  </si>
  <si>
    <t>Rich in colour and movement, this coming of age drama draws from mythology and follows the real stories of the Masai people. A beautiful epic about courage and friendship set on the breathtaking plains of the Serengeti.</t>
  </si>
  <si>
    <t>My Uncle Bluey</t>
  </si>
  <si>
    <t>An award winning short documentary that follows a personal story about the things that tear families apart, and what brings them back together..</t>
  </si>
  <si>
    <t>Finding Our Talk</t>
  </si>
  <si>
    <t>Television once the bane of Indigenus lnguages actually has the unique potential to promote oral languages thanks to new television channels in New Zealand, Australia &amp; Canada.</t>
  </si>
  <si>
    <t>Words In The Air</t>
  </si>
  <si>
    <t>Chocolate Martini</t>
  </si>
  <si>
    <t>This episode of Chocolate Martini features: Dave Arden, Ruby Hunter, and Archie Roach.</t>
  </si>
  <si>
    <t>Roots Music</t>
  </si>
  <si>
    <t xml:space="preserve">d </t>
  </si>
  <si>
    <t>Ruthie Foster performs at the 19th Annual Blues and Roots Festival, Byron Bay plus interview with Marlene Cummins..</t>
  </si>
  <si>
    <t>Ruthie Foster</t>
  </si>
  <si>
    <t>Bushwhacked</t>
  </si>
  <si>
    <t>Brandon challenges Kayne to go out after dark and spot little penguins sneaking out of the sea to feed their babies!</t>
  </si>
  <si>
    <t>Penguins</t>
  </si>
  <si>
    <t>The kids of Wapos Bay love adventure and their playground is a vast area that’s been home to their Cree ancestors for millennia. As they explore the world around them, they learn respect &amp; cooperation</t>
  </si>
  <si>
    <t>Patients</t>
  </si>
  <si>
    <t>Inuk is a highly imaginative seven-year-old Inuit boy who lives with his family in the Arctic. Destined to become a shaman, Inuk has special magical powers.</t>
  </si>
  <si>
    <t>UNITED KINGDOM</t>
  </si>
  <si>
    <t>Today's show is about celebrations, including Naidoc Week. Jessica Mauboy sings "Up Down." A diablo expert shows his skills &amp; we learn more words in the Darug language</t>
  </si>
  <si>
    <t>Celebrations</t>
  </si>
  <si>
    <t>Tangaroa With Pio</t>
  </si>
  <si>
    <t>A fun and informative bilingual fishing programme following Pio on his ocean-oriented escapades around the coastal communities of Aotearoa as well as the Pacific Islands.</t>
  </si>
  <si>
    <t>Land Bilong Islanders</t>
  </si>
  <si>
    <t>Murray Island (Mer) is one of the most beautiful and isolated places in Australia, is at the centre of a legal battle that questions the very basis of European settlement in Australia.</t>
  </si>
  <si>
    <t>Set in the crook of a forest, Tipi Tales are adventures in story and song, where Elizabeth, Junior, Russell and Sam play and grow together.</t>
  </si>
  <si>
    <t>Picking Berries</t>
  </si>
  <si>
    <t>One summer's day the dolphins in the ocean and the Noongars became very good friends. The dolphins helped the Noongars to catch lots of fish. They now know when to go to the ocean to meet the dolphins</t>
  </si>
  <si>
    <t>Finding My Magic is a children's rights education program designed to teach students about their rights and responsibilities. Finding My Magic features Olympic champion Cathy Freeman.</t>
  </si>
  <si>
    <t>An education series for kids about sustainable living, environmental care and permaculture practices.</t>
  </si>
  <si>
    <t>In this reverse episode, Kayne challenges Brandon to help save animals that live in the city or get into a spot of bother living alongside humans.</t>
  </si>
  <si>
    <t>Melbourne</t>
  </si>
  <si>
    <t>Nitv News</t>
  </si>
  <si>
    <t>With the election of the world's first Indigenous president Evo Morales, the politics of language has changed in the high offices and on the streets of Bolivia</t>
  </si>
  <si>
    <t>Bolivia</t>
  </si>
  <si>
    <t>Ravens And Eagles</t>
  </si>
  <si>
    <t>Haida Art meets a new advocate in thie beautifully "Ravens and Eagles". Anthropologists and art historians have studied Haida art since the late 19th century.</t>
  </si>
  <si>
    <t>Carrying On The Traditions</t>
  </si>
  <si>
    <t>Love Patrol</t>
  </si>
  <si>
    <t>A soap opera from Vanuatu with a serious message. Set in a police station in the Pacific, the local characters confront real issues that occur in their communities.</t>
  </si>
  <si>
    <t>VANUATU</t>
  </si>
  <si>
    <t>Bury My Heart In Dresden</t>
  </si>
  <si>
    <t>Edward Two Two, a Sioux, died in Dresden and was buried there in 1914. Why? Bettina Renner pursues this question, rummaging through archives and travelling to South Dakota's Pine Ridge reservation.</t>
  </si>
  <si>
    <t>USA</t>
  </si>
  <si>
    <t>Mataku</t>
  </si>
  <si>
    <t>NEW ZEALAND</t>
  </si>
  <si>
    <t>Moccasin Flats</t>
  </si>
  <si>
    <t>MA</t>
  </si>
  <si>
    <t xml:space="preserve">a d l s </t>
  </si>
  <si>
    <t>In the inner city community of Moccasin Flats, Dillon Redsky has to survive one last summer before he gets out of the ghetto and goes to university to pursue his dreams of becoming a basketball star..</t>
  </si>
  <si>
    <t xml:space="preserve">Island Of Origin 2011 </t>
  </si>
  <si>
    <t>Rugby League all the way from the Torres Strait.</t>
  </si>
  <si>
    <t>Natsiba 2008</t>
  </si>
  <si>
    <t>National Aboriginal and Torres Strait Islander Basketball Association Championships 2008 - Stories and Highlights Part 2.</t>
  </si>
  <si>
    <t>Mindaribba Warriors vs Redfern All Blacks - Join Brad Cook and Luke Carroll at the 42nd Koori Knockout in Raymond Terrace for all the grass roots rugby league action.</t>
  </si>
  <si>
    <t>Mindaribba Warriors Vs Redfern All Blacks</t>
  </si>
  <si>
    <t>2011 Queensland Murri Carnival</t>
  </si>
  <si>
    <t>Raw, passionate footy like you've never seen before. The inaugural QAIHC QLD Murri Carnival sees rugby league teams from regional, remote and metropolitan QLD battling it out on the Gold Coast. An NIT</t>
  </si>
  <si>
    <t>Today's show is about reading the land &amp; making sense of the weather..</t>
  </si>
  <si>
    <t>Reading The Land</t>
  </si>
  <si>
    <t>The Making Of Muyngarnbi</t>
  </si>
  <si>
    <t>A rare insight into the lives of the Songmen as they share their songs and their thoughts on finding a meeting point in music, between two worlds.</t>
  </si>
  <si>
    <t xml:space="preserve">Dreamtime To Dance </t>
  </si>
  <si>
    <t>This is an intimate account of the challenges a group of young Indigenous performers face in the pursuit of their dreams, as the staff of their dance college battle to keep from being closed down.</t>
  </si>
  <si>
    <t>Tummy Ache</t>
  </si>
  <si>
    <t>A big kangaroo loses his friends because of his boastful ways. He makes friends with the moon and they both learn some valuable lessons. A traditional Aboriginal story from southwest Western Australia</t>
  </si>
  <si>
    <t>Younger And Maak (Kangaroo And Moon)</t>
  </si>
  <si>
    <t>Brandon challenges Kayne to catch, cook and then eat an Arafura File Snake – a rare delicacy that lives in croc-infested waters in Arnhem Land!</t>
  </si>
  <si>
    <t>Arafura File Snake</t>
  </si>
  <si>
    <t>Today's Indigenus filmmakers, actors and directors tell ther own stories, in their own way, in their own languages from YouTube to the red carpet their stories are entertaining people around the world</t>
  </si>
  <si>
    <t>Dancing With Language</t>
  </si>
  <si>
    <t xml:space="preserve">Indigenous Insight </t>
  </si>
  <si>
    <t>Indigenous Insight is a half-hour show compiling the best news and current affairs stories.</t>
  </si>
  <si>
    <t>Blood Brothers</t>
  </si>
  <si>
    <t>For 30 years, Arrernte man Rupert Max Stuart has maintained his innocence of the rape and murder of a young white girl. In Broken English, we hear from Max and those personally involved in the case.</t>
  </si>
  <si>
    <t>Broken English</t>
  </si>
  <si>
    <t>Rural Health Education</t>
  </si>
  <si>
    <t>This program assists health practioners with the knowledge and understanding to help Aboriginal and Torres Strait Islander people quit smoking.</t>
  </si>
  <si>
    <t>Smoking: A Health Challenge</t>
  </si>
  <si>
    <t>National Aboriginal and Torres Strait Islander Basketball Association Championships 2008 - Stories and Highlights Part 3.</t>
  </si>
  <si>
    <t>Natsiba 2008 Highlights Part 3</t>
  </si>
  <si>
    <t>Mungindi Grasshoppers Vs Bundjalung Warriors - Join Brad Cook and Luke Carroll at the 42nd Koori Knockout in Raymond Terrace for all the grass roots rugby league action.</t>
  </si>
  <si>
    <t>Mungindi Grasshoppers Vs Bundjalung Warriors</t>
  </si>
  <si>
    <t>Raw, passionate footy like you've never seen before. The inaugural QAIHC QLD Murri Carnival sees rugby league teams from regional, remote and metropolitan QLD battling it out on the Gold Coast.</t>
  </si>
  <si>
    <t xml:space="preserve">v </t>
  </si>
  <si>
    <t>Breakin'g Too</t>
  </si>
  <si>
    <t>Today's show is about the night sky and the traditional significance of the stars for Darug people.</t>
  </si>
  <si>
    <t>Night Sky</t>
  </si>
  <si>
    <t xml:space="preserve">Blood Brothers </t>
  </si>
  <si>
    <t>Outspoken leader Charles Perkins grew up on a reserve, separated from his relatives. He was shunned by white society and his early experiences spurred him to go on to work against racial inequality.</t>
  </si>
  <si>
    <t>Freedom Rides</t>
  </si>
  <si>
    <t>Runner Boy</t>
  </si>
  <si>
    <t>Two good friends, the emu and the brolga, both love the eagle. They fight for his affection to the detriment of all three. A Dreaming story from the Djaru tribe in the Kimberley region of WA.</t>
  </si>
  <si>
    <t>Brandon challenges Kayne to a hoof-thumping mission: to train as a Jackaroo and then muster about 40 head of cattle in the Megalong Valley.</t>
  </si>
  <si>
    <t>Cattle Muster</t>
  </si>
  <si>
    <t>One day the elders decalred a moratorium on talk about Maori problems and asking for government help. Instead they created their own Language Nest revitilisation program.</t>
  </si>
  <si>
    <t>New Zealand Language Nest</t>
  </si>
  <si>
    <t>Cool School Antarctica</t>
  </si>
  <si>
    <t>We follow three young Australians, Hayley Warner, Malcolm Lynch and Narelle Long, as they embark on an an adventure of a lifetime to the the world's first Environmental Youth Summit in Antarctica.</t>
  </si>
  <si>
    <t>Writing A New Chapter In Australia</t>
  </si>
  <si>
    <t>ANTARCTICA</t>
  </si>
  <si>
    <t>Nganampa Anwernekenhe</t>
  </si>
  <si>
    <t>The Tombstone Opening, as it known in the Torres Strait, is a very important event in the lives of families who have lost a loved one - it literally marks the official end of the grieving period.</t>
  </si>
  <si>
    <t>Tombstone Unveiling</t>
  </si>
  <si>
    <t>Our Generation</t>
  </si>
  <si>
    <t>Driven by Yolngu People, the voices of national Indigenous leaders, historians and human rights activists, this film explores the ongoing clash of cultures that is threatening the Aboriginal culture.</t>
  </si>
  <si>
    <t>Wanja</t>
  </si>
  <si>
    <t>Wanja is a documentary about the Block, through the eyes of Auntie Barb and the life of Wanja her blue heeler dog. The many and varied stories reveal the issues affecting this indigenous community.</t>
  </si>
  <si>
    <t>Defining Moments</t>
  </si>
  <si>
    <t>This documentary on Emma Donovan will capture the raw emotion of her experience at the Garma Festival. This intimate story will showcase her connection with country and culture.</t>
  </si>
  <si>
    <t>Emma Donovan</t>
  </si>
  <si>
    <t xml:space="preserve">Natsiba 2010 </t>
  </si>
  <si>
    <t>Freemantle vs Warma - NATSIBA showcases Indigenous remote and regional basketball teams coming together in Melbourne, Vic.</t>
  </si>
  <si>
    <t>Freemantle Vs Warma</t>
  </si>
  <si>
    <t>North West Barbarians Vs Mt Druitt All Blacks - Join Brad Cook and Luke Carroll at the 42nd Koori Knockout in Raymond Terrace for all the grass roots rugby league action.</t>
  </si>
  <si>
    <t>North West Barbarians Vs Mt Druitt All Blacks</t>
  </si>
  <si>
    <t xml:space="preserve">l </t>
  </si>
  <si>
    <t>It Came From Out There</t>
  </si>
  <si>
    <t>Today's show is about games. We learn the Darug word for playing, meet todays guest Yaarnz man, Paul Sinclair &amp; Uncle Chris shows us how to use ochres as paint.</t>
  </si>
  <si>
    <t>Games We Play</t>
  </si>
  <si>
    <t>The numbat's desire to look more beautiful didn't work out the way she hoped. And how the Chudich got white spots on his side.</t>
  </si>
  <si>
    <t>Brandon takes Kayne to Tasmania for a ridiculously nail-biting mission: to track down and then kiss a Tasmanian Devil!</t>
  </si>
  <si>
    <t>Tassie Devil</t>
  </si>
  <si>
    <t>Kai Ora</t>
  </si>
  <si>
    <t>We kick off the new series at Anne's city pad with kaimoana soup, fresh kina and crayfish. Anne's guests are songstress Whirimako Black and entrepreneur Rachel Taulelei.</t>
  </si>
  <si>
    <t xml:space="preserve">Barefoot Summer </t>
  </si>
  <si>
    <t>Spend your summer with Luke Carroll and Alannah Ahmat as they bring you the best of the Barefoot Sports show.</t>
  </si>
  <si>
    <t>Shaq heads to North Carolina to take on Dale Earnhardt Jr. in a head-to-head race at Concord Speedway. Also, a visit to Washington, DC to square off with National Spelling Bee Champ Kavya Shivashankar</t>
  </si>
  <si>
    <t>Dale Earnhardt Jr. (Nascar)</t>
  </si>
  <si>
    <t>Mana Mamau</t>
  </si>
  <si>
    <t>Showcasing the current generation of wrestling talent, the Impact Pro Wrestling circuit is overflowing with passionate and vibrant Ma?ori and Pacific Island athletes.</t>
  </si>
  <si>
    <t>Hunting Aotearoa</t>
  </si>
  <si>
    <t>M</t>
  </si>
  <si>
    <t xml:space="preserve">a l </t>
  </si>
  <si>
    <t>Join Howie on Great Barrier Island as he hunts with one of the locals, Jamie Sykes. Jamie takes Howie deep into the native bush in search of the Great Barrier Boar.</t>
  </si>
  <si>
    <t>Game Council</t>
  </si>
  <si>
    <t>Film Essays Of Maasai Life</t>
  </si>
  <si>
    <t>Explores the ways in which Maasai believe they can preserve their precious cultural heritage while at the same time considering new ways of community development.</t>
  </si>
  <si>
    <t>Keeping Knowledge</t>
  </si>
  <si>
    <t>KENYA</t>
  </si>
  <si>
    <t>Pursuing The Flame</t>
  </si>
  <si>
    <t>Meet Colette Bourgonje, Caroline Calve and Kevin Koe as they begin their quests to qualify for the 2010 winter games..</t>
  </si>
  <si>
    <t>Aspire</t>
  </si>
  <si>
    <t>Grovedale vs Team Magic - NATSIBA showcases Indigenous remote and regional basketball teams coming together in Melbourne, Vic.</t>
  </si>
  <si>
    <t>Grovedale Vs Team Magic</t>
  </si>
  <si>
    <t>Coastal United Sharks Vs Illawarra Titans - Join Brad Cook and Luke Carroll at the 42nd Koori Knockout in Raymond Terrace for all the grass roots rugby league action.</t>
  </si>
  <si>
    <t>Coastal United Sharks Vs Illawarra Titans</t>
  </si>
  <si>
    <t>Time Management</t>
  </si>
  <si>
    <t>"Feelings &amp; Emotions" deals with how events in our lives affect how we feel about ourselves &amp; each other.</t>
  </si>
  <si>
    <t>Emotions And Feelings</t>
  </si>
  <si>
    <t>The athletes demonstrate their desire and inner flame as they begin the most crucial competition of their entire careers.</t>
  </si>
  <si>
    <t>Confidence</t>
  </si>
  <si>
    <t>Black Tracks</t>
  </si>
  <si>
    <t xml:space="preserve">Memere Metisse My Me Tis Grandmother shares the opening night of the ImagineNative Film Festival in Toronto with Australia_x001A_s Darlene Johnson's film River of No Return._x000D_
</t>
  </si>
  <si>
    <t>Imaginative</t>
  </si>
  <si>
    <t>Two short stories about how Yorna the bobtail lizard, who once was very poisonous and had very sharp eyes, lost his special powers.</t>
  </si>
  <si>
    <t>Brandon challenges Kayne to track down one of the deadliest and rarest spiders on earth: the northern tree-dwelling funnel web spider!</t>
  </si>
  <si>
    <t>Funnel Web Spider</t>
  </si>
  <si>
    <t>Straight Shootin'</t>
  </si>
  <si>
    <t>A candid, lively and unapologetic look at Indigenous life - offering up helpful hints and opinions that will both shock the senses and tickle the funny bone.</t>
  </si>
  <si>
    <t>Anne cooks up a storm for her talented friends Tini Molyneux and Matai Smith at her beach house.</t>
  </si>
  <si>
    <t xml:space="preserve">Move It Mob Style </t>
  </si>
  <si>
    <t>We're here to get you moving and keeping fit and healthy. So get your mum, dad, brothers, sisters, aunties and uncles wherever you are to come and Move it Mob Style!</t>
  </si>
  <si>
    <t xml:space="preserve">Everyday Brave </t>
  </si>
  <si>
    <t>The story of Bonita Mabo-widow of the late Eddie Mabo, she is an Australian of South Sea Islander and Aboriginal descent, who raised ten children, often single-handedly.</t>
  </si>
  <si>
    <t>For Who Am I: Bonita Mabo</t>
  </si>
  <si>
    <t>Milli Milli Nganka</t>
  </si>
  <si>
    <t>Today we meet a jeweller, a beautician, a dancer and a young music composer.</t>
  </si>
  <si>
    <t>With the games fast approaching, this summer has been a time to refocus and reassess their goals.</t>
  </si>
  <si>
    <t>Focus</t>
  </si>
  <si>
    <t>This episode of Chocolate Martini features: Thalia, The Walkabout Boys, and Peter Brandy.</t>
  </si>
  <si>
    <t>Tribali &amp; Yunasi perform at the 19th Annual Blues and Roots Festival, Byron Bay plus interview with Mamadou Diabate.</t>
  </si>
  <si>
    <t>Tribali And Yunasi</t>
  </si>
  <si>
    <t>This episode teaches us about opposites. We learn Darug words for day &amp; night. David Page is our special guest. Hear the story of Loongie the Greedy Crocodile &amp; share our lesson on Caring For Country.</t>
  </si>
  <si>
    <t>Opposites</t>
  </si>
  <si>
    <t>Brandon challenges Kayne to track down an elusive cassowary, one of Australia's rarest birds.</t>
  </si>
  <si>
    <t>Cassowary</t>
  </si>
  <si>
    <t>Going Bush</t>
  </si>
  <si>
    <t>Cathy andLuke journey to the edge of Australia as they explore the islands of the Torres Strait. On the volcanic island of Erub they reef dive for crayfish, race model canoes and see the coming light.</t>
  </si>
  <si>
    <t>Island Hoppers</t>
  </si>
  <si>
    <t xml:space="preserve">Global Voice </t>
  </si>
  <si>
    <t xml:space="preserve">a v </t>
  </si>
  <si>
    <t>Global Voice a look into the lives and times of the Indigenous Globe around us.</t>
  </si>
  <si>
    <t>Wildest Australia</t>
  </si>
  <si>
    <t>The essence of the Australian wilderness and its unique array of fascinating creatures including koalas, kangaroos and crocodiles</t>
  </si>
  <si>
    <t>Five Seasons</t>
  </si>
  <si>
    <t>While enjoying the benefits of the modern world, the Numurindi people of South East Arnhemland are still guided by the seasons and the stories of the Dreamtime.</t>
  </si>
  <si>
    <t>We Shall Remain</t>
  </si>
  <si>
    <t>The final eisode tells the gripping story of the 1973 siege of Wounded Knee, examining the broad political and economic forces that led to the emergence of the American Indian Movement in the 1960s.</t>
  </si>
  <si>
    <t>Wounded Knee</t>
  </si>
  <si>
    <t>In this episode is The Hill, a bunch of brothers who tell it the way it is, the magical Madjitil Moorna choir and the astounding harmonies of The Stiff Gins plus Clint Bracknell.</t>
  </si>
  <si>
    <t>Cornerstone Roots play at the Factory in Marrackville and Elliott Brood at the 19th Annual Blues and Roots Festival, Byron Bay plus interview with John Butler.</t>
  </si>
  <si>
    <t>Cornerstone And Elliott Brood</t>
  </si>
  <si>
    <t xml:space="preserve">  </t>
  </si>
  <si>
    <t>First Australians</t>
  </si>
  <si>
    <t>An Unhealthy Government Experiment</t>
  </si>
  <si>
    <t xml:space="preserve">An Unhealthy Government Experiment - Jandamurra is born on a cattle station in the Kimberley in the 1870s. His hybrid life takes a bloody turn when he trades in his status as a police tracker for his own people. Gladys Gilligan is one of more than 50,000 half-caste children plucked from her family and sent to a mission. The Chief Protector of Aborigines, AO Neville, orders her to be arrested and denies her the right to marry three times, but she remains resolutely independent. (Commissioned by SBS) (Documentary Series) (Rpt) PG CC </t>
  </si>
  <si>
    <t>a,v</t>
  </si>
  <si>
    <t>v</t>
  </si>
  <si>
    <t>The Legend Of The Kwilena</t>
  </si>
  <si>
    <t>The Rocks</t>
  </si>
  <si>
    <t>A Time For Pride</t>
  </si>
  <si>
    <t>TBA</t>
  </si>
  <si>
    <t>Living Black</t>
  </si>
  <si>
    <t>Indigenous stories that matter to all Australians, hosted by Karla Grant. (An SBS Production) CC</t>
  </si>
  <si>
    <t>The Emu, The Brolga And The Eagle</t>
  </si>
  <si>
    <t>Going Troppo</t>
  </si>
  <si>
    <t>The Scariest Boy</t>
  </si>
  <si>
    <t>How The Numbat Got Its Stripes And The Chuditch Got Spots</t>
  </si>
  <si>
    <t xml:space="preserve">Shaq Vs </t>
  </si>
  <si>
    <t>The Helper</t>
  </si>
  <si>
    <t>The Trials Of Yorna</t>
  </si>
  <si>
    <t>A Time To Learn</t>
  </si>
  <si>
    <t>Dream To Dance</t>
  </si>
  <si>
    <t>The Land Has Eyes</t>
  </si>
  <si>
    <t>A coming of age story about a young woman, Viki, attempting to escape the stifling conformity of island culture.</t>
  </si>
  <si>
    <t>l,a</t>
  </si>
  <si>
    <t>Jarjums: Move It Mob Style</t>
  </si>
  <si>
    <t>Jarjums: Bushwhacked</t>
  </si>
  <si>
    <t>Jarjums: Go Lingo</t>
  </si>
  <si>
    <t>Jarjums: Welcome To Wapos Bay</t>
  </si>
  <si>
    <t>Jarjums: Waabiny Time</t>
  </si>
  <si>
    <t>Jarjums: Inuk</t>
  </si>
  <si>
    <t>Jarjums: Yarramundi Kids</t>
  </si>
  <si>
    <t>Jarjums: Bizou</t>
  </si>
  <si>
    <t>Jarjums: Tipi Tales</t>
  </si>
  <si>
    <t>Jarjums: Bobtales</t>
  </si>
  <si>
    <t>Jarjums: Finding My Magic</t>
  </si>
  <si>
    <t>Jarjums: P-Culture</t>
  </si>
  <si>
    <t>Opinion Piece</t>
  </si>
  <si>
    <t>Opinion Piece takes a closer look a the issues affecting Indigenous Australia</t>
  </si>
  <si>
    <t>Hosted by Belinda Miller and Dennis Stokes we look at the lighter side of Darwin</t>
  </si>
  <si>
    <t>Djilpin Art - the Making of Muybgarbi</t>
  </si>
  <si>
    <t>FIJI</t>
  </si>
  <si>
    <t>Pursuing the Flame</t>
  </si>
  <si>
    <t>The first steps are taken by our athletes to prepare to begin their competitive seasons.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</si>
</sst>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C00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0" fillId="0" borderId="0" xfId="0" applyAlignment="1">
      <alignment wrapText="1"/>
    </xf>
    <xf numFmtId="0" fontId="16" fillId="0" borderId="0" xfId="0" applyFont="1"/>
    <xf numFmtId="0" fontId="16" fillId="0" borderId="0" xfId="0" applyFont="1" applyAlignment="1">
      <alignment wrapText="1"/>
    </xf>
    <xf numFmtId="0" fontId="0" fillId="33" borderId="0" xfId="0" applyFill="1"/>
    <xf numFmtId="0" fontId="0" fillId="33" borderId="0" xfId="0" applyFill="1" applyAlignment="1">
      <alignment wrapText="1"/>
    </xf>
    <xf numFmtId="0" fontId="0" fillId="34" borderId="0" xfId="0" applyFill="1"/>
    <xf numFmtId="0" fontId="0" fillId="34" borderId="0" xfId="0" applyFill="1" applyAlignment="1">
      <alignment wrapText="1"/>
    </xf>
    <xf numFmtId="0" fontId="0" fillId="0" borderId="0" xfId="0" applyFill="1"/>
    <xf numFmtId="0" fontId="0" fillId="0" borderId="0" xfId="0"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3"/>
  <sheetViews>
    <sheetView tabSelected="1" workbookViewId="0">
      <selection activeCell="D256" sqref="D256"/>
    </sheetView>
  </sheetViews>
  <sheetFormatPr defaultRowHeight="15" x14ac:dyDescent="0.25"/>
  <cols>
    <col min="2" max="2" width="13.140625" customWidth="1"/>
    <col min="4" max="4" width="35" customWidth="1"/>
    <col min="5" max="5" width="38" customWidth="1"/>
    <col min="8" max="8" width="63" style="1" customWidth="1"/>
  </cols>
  <sheetData>
    <row r="1" spans="1:11" s="2" customFormat="1" x14ac:dyDescent="0.25">
      <c r="A1" s="2" t="s">
        <v>0</v>
      </c>
      <c r="B1" s="2" t="s">
        <v>1</v>
      </c>
      <c r="C1" s="2" t="s">
        <v>2</v>
      </c>
      <c r="D1" s="2" t="s">
        <v>3</v>
      </c>
      <c r="E1" s="2" t="s">
        <v>7</v>
      </c>
      <c r="F1" s="2" t="s">
        <v>4</v>
      </c>
      <c r="G1" s="2" t="s">
        <v>5</v>
      </c>
      <c r="H1" s="3" t="s">
        <v>6</v>
      </c>
      <c r="I1" s="2" t="s">
        <v>8</v>
      </c>
      <c r="J1" s="2" t="s">
        <v>9</v>
      </c>
      <c r="K1" s="2" t="s">
        <v>10</v>
      </c>
    </row>
    <row r="2" spans="1:11" x14ac:dyDescent="0.25">
      <c r="A2" t="s">
        <v>11</v>
      </c>
      <c r="B2" t="str">
        <f t="shared" ref="B2:B26" si="0">"2013-01-13"</f>
        <v>2013-01-13</v>
      </c>
      <c r="C2" t="str">
        <f>"0500"</f>
        <v>0500</v>
      </c>
      <c r="D2" t="s">
        <v>12</v>
      </c>
      <c r="F2" t="s">
        <v>13</v>
      </c>
      <c r="H2" s="1" t="s">
        <v>14</v>
      </c>
      <c r="J2">
        <v>2008</v>
      </c>
      <c r="K2" t="s">
        <v>16</v>
      </c>
    </row>
    <row r="3" spans="1:11" ht="30" x14ac:dyDescent="0.25">
      <c r="A3" t="s">
        <v>11</v>
      </c>
      <c r="B3" t="str">
        <f t="shared" si="0"/>
        <v>2013-01-13</v>
      </c>
      <c r="C3" t="str">
        <f>"0600"</f>
        <v>0600</v>
      </c>
      <c r="D3" t="s">
        <v>12</v>
      </c>
      <c r="F3" t="s">
        <v>17</v>
      </c>
      <c r="G3" t="s">
        <v>18</v>
      </c>
      <c r="H3" s="1" t="s">
        <v>19</v>
      </c>
      <c r="J3">
        <v>2008</v>
      </c>
      <c r="K3" t="s">
        <v>16</v>
      </c>
    </row>
    <row r="4" spans="1:11" ht="45" x14ac:dyDescent="0.25">
      <c r="A4" t="s">
        <v>11</v>
      </c>
      <c r="B4" t="str">
        <f t="shared" si="0"/>
        <v>2013-01-13</v>
      </c>
      <c r="C4" t="str">
        <f>"0700"</f>
        <v>0700</v>
      </c>
      <c r="D4" t="s">
        <v>20</v>
      </c>
      <c r="F4" t="s">
        <v>13</v>
      </c>
      <c r="H4" s="1" t="s">
        <v>21</v>
      </c>
      <c r="J4">
        <v>2010</v>
      </c>
      <c r="K4" t="s">
        <v>22</v>
      </c>
    </row>
    <row r="5" spans="1:11" ht="30" x14ac:dyDescent="0.25">
      <c r="A5" t="s">
        <v>11</v>
      </c>
      <c r="B5" t="str">
        <f t="shared" si="0"/>
        <v>2013-01-13</v>
      </c>
      <c r="C5" t="str">
        <f>"0730"</f>
        <v>0730</v>
      </c>
      <c r="D5" t="s">
        <v>23</v>
      </c>
      <c r="E5" t="s">
        <v>25</v>
      </c>
      <c r="F5" t="s">
        <v>13</v>
      </c>
      <c r="H5" s="1" t="s">
        <v>24</v>
      </c>
      <c r="J5">
        <v>2009</v>
      </c>
      <c r="K5" t="s">
        <v>16</v>
      </c>
    </row>
    <row r="6" spans="1:11" ht="45" x14ac:dyDescent="0.25">
      <c r="A6" t="s">
        <v>11</v>
      </c>
      <c r="B6" t="str">
        <f t="shared" si="0"/>
        <v>2013-01-13</v>
      </c>
      <c r="C6" t="str">
        <f>"0800"</f>
        <v>0800</v>
      </c>
      <c r="D6" t="s">
        <v>26</v>
      </c>
      <c r="F6" t="s">
        <v>17</v>
      </c>
      <c r="G6" t="s">
        <v>18</v>
      </c>
      <c r="H6" s="1" t="s">
        <v>27</v>
      </c>
      <c r="J6">
        <v>2011</v>
      </c>
      <c r="K6" t="s">
        <v>16</v>
      </c>
    </row>
    <row r="7" spans="1:11" ht="45" x14ac:dyDescent="0.25">
      <c r="A7" t="s">
        <v>11</v>
      </c>
      <c r="B7" t="str">
        <f t="shared" si="0"/>
        <v>2013-01-13</v>
      </c>
      <c r="C7" t="str">
        <f>"0830"</f>
        <v>0830</v>
      </c>
      <c r="D7" t="s">
        <v>28</v>
      </c>
      <c r="F7" t="s">
        <v>13</v>
      </c>
      <c r="H7" s="1" t="s">
        <v>29</v>
      </c>
      <c r="J7">
        <v>2011</v>
      </c>
      <c r="K7" t="s">
        <v>16</v>
      </c>
    </row>
    <row r="8" spans="1:11" ht="30" x14ac:dyDescent="0.25">
      <c r="A8" t="s">
        <v>11</v>
      </c>
      <c r="B8" t="str">
        <f t="shared" si="0"/>
        <v>2013-01-13</v>
      </c>
      <c r="C8" t="str">
        <f>"0900"</f>
        <v>0900</v>
      </c>
      <c r="D8" t="s">
        <v>30</v>
      </c>
      <c r="F8" t="s">
        <v>13</v>
      </c>
      <c r="H8" s="1" t="s">
        <v>31</v>
      </c>
      <c r="J8">
        <v>2011</v>
      </c>
      <c r="K8" t="s">
        <v>16</v>
      </c>
    </row>
    <row r="9" spans="1:11" ht="60" x14ac:dyDescent="0.25">
      <c r="A9" t="s">
        <v>11</v>
      </c>
      <c r="B9" t="str">
        <f t="shared" si="0"/>
        <v>2013-01-13</v>
      </c>
      <c r="C9" t="str">
        <f>"0930"</f>
        <v>0930</v>
      </c>
      <c r="D9" t="s">
        <v>32</v>
      </c>
      <c r="E9" t="s">
        <v>34</v>
      </c>
      <c r="F9" t="s">
        <v>13</v>
      </c>
      <c r="H9" s="1" t="s">
        <v>33</v>
      </c>
      <c r="J9">
        <v>2005</v>
      </c>
      <c r="K9" t="s">
        <v>22</v>
      </c>
    </row>
    <row r="10" spans="1:11" ht="60" x14ac:dyDescent="0.25">
      <c r="A10" t="s">
        <v>11</v>
      </c>
      <c r="B10" t="str">
        <f t="shared" si="0"/>
        <v>2013-01-13</v>
      </c>
      <c r="C10" t="str">
        <f>"1000"</f>
        <v>1000</v>
      </c>
      <c r="D10" t="s">
        <v>35</v>
      </c>
      <c r="E10" t="s">
        <v>37</v>
      </c>
      <c r="F10" t="s">
        <v>13</v>
      </c>
      <c r="H10" s="1" t="s">
        <v>36</v>
      </c>
      <c r="J10">
        <v>2011</v>
      </c>
      <c r="K10" t="s">
        <v>16</v>
      </c>
    </row>
    <row r="11" spans="1:11" ht="60" x14ac:dyDescent="0.25">
      <c r="A11" t="s">
        <v>11</v>
      </c>
      <c r="B11" t="str">
        <f t="shared" si="0"/>
        <v>2013-01-13</v>
      </c>
      <c r="C11" t="str">
        <f>"1030"</f>
        <v>1030</v>
      </c>
      <c r="D11" t="s">
        <v>35</v>
      </c>
      <c r="E11" t="s">
        <v>39</v>
      </c>
      <c r="F11" t="s">
        <v>13</v>
      </c>
      <c r="H11" s="1" t="s">
        <v>38</v>
      </c>
      <c r="J11">
        <v>2011</v>
      </c>
      <c r="K11" t="s">
        <v>16</v>
      </c>
    </row>
    <row r="12" spans="1:11" ht="45" x14ac:dyDescent="0.25">
      <c r="A12" t="s">
        <v>11</v>
      </c>
      <c r="B12" t="str">
        <f t="shared" si="0"/>
        <v>2013-01-13</v>
      </c>
      <c r="C12" t="str">
        <f>"1100"</f>
        <v>1100</v>
      </c>
      <c r="D12" t="s">
        <v>40</v>
      </c>
      <c r="F12" t="s">
        <v>17</v>
      </c>
      <c r="G12" t="s">
        <v>18</v>
      </c>
      <c r="H12" s="1" t="s">
        <v>41</v>
      </c>
      <c r="J12">
        <v>2012</v>
      </c>
      <c r="K12" t="s">
        <v>16</v>
      </c>
    </row>
    <row r="13" spans="1:11" s="4" customFormat="1" ht="45" x14ac:dyDescent="0.25">
      <c r="A13" s="4" t="s">
        <v>11</v>
      </c>
      <c r="B13" s="4" t="str">
        <f t="shared" si="0"/>
        <v>2013-01-13</v>
      </c>
      <c r="C13" s="4" t="str">
        <f>"1200"</f>
        <v>1200</v>
      </c>
      <c r="D13" s="4" t="s">
        <v>42</v>
      </c>
      <c r="F13" s="4" t="s">
        <v>45</v>
      </c>
      <c r="H13" s="5" t="s">
        <v>43</v>
      </c>
      <c r="J13" s="4">
        <v>2013</v>
      </c>
      <c r="K13" s="4" t="s">
        <v>16</v>
      </c>
    </row>
    <row r="14" spans="1:11" ht="45" x14ac:dyDescent="0.25">
      <c r="A14" t="s">
        <v>11</v>
      </c>
      <c r="B14" t="str">
        <f t="shared" si="0"/>
        <v>2013-01-13</v>
      </c>
      <c r="C14" t="str">
        <f>"1230"</f>
        <v>1230</v>
      </c>
      <c r="D14" t="s">
        <v>44</v>
      </c>
      <c r="E14" t="s">
        <v>47</v>
      </c>
      <c r="F14" t="s">
        <v>45</v>
      </c>
      <c r="H14" s="1" t="s">
        <v>46</v>
      </c>
      <c r="J14">
        <v>2012</v>
      </c>
      <c r="K14" t="s">
        <v>16</v>
      </c>
    </row>
    <row r="15" spans="1:11" ht="30" x14ac:dyDescent="0.25">
      <c r="A15" t="s">
        <v>11</v>
      </c>
      <c r="B15" t="str">
        <f t="shared" si="0"/>
        <v>2013-01-13</v>
      </c>
      <c r="C15" t="str">
        <f>"1400"</f>
        <v>1400</v>
      </c>
      <c r="D15" t="s">
        <v>48</v>
      </c>
      <c r="E15" t="s">
        <v>50</v>
      </c>
      <c r="F15" t="s">
        <v>13</v>
      </c>
      <c r="H15" s="1" t="s">
        <v>49</v>
      </c>
      <c r="J15">
        <v>2012</v>
      </c>
      <c r="K15" t="s">
        <v>16</v>
      </c>
    </row>
    <row r="16" spans="1:11" ht="30" x14ac:dyDescent="0.25">
      <c r="A16" t="s">
        <v>11</v>
      </c>
      <c r="B16" t="str">
        <f t="shared" si="0"/>
        <v>2013-01-13</v>
      </c>
      <c r="C16" t="str">
        <f>"1500"</f>
        <v>1500</v>
      </c>
      <c r="D16" t="s">
        <v>48</v>
      </c>
      <c r="E16" t="s">
        <v>52</v>
      </c>
      <c r="F16" t="s">
        <v>13</v>
      </c>
      <c r="H16" s="1" t="s">
        <v>51</v>
      </c>
      <c r="J16">
        <v>2012</v>
      </c>
      <c r="K16" t="s">
        <v>16</v>
      </c>
    </row>
    <row r="17" spans="1:11" ht="30" x14ac:dyDescent="0.25">
      <c r="A17" t="s">
        <v>11</v>
      </c>
      <c r="B17" t="str">
        <f t="shared" si="0"/>
        <v>2013-01-13</v>
      </c>
      <c r="C17" t="str">
        <f>"1600"</f>
        <v>1600</v>
      </c>
      <c r="D17" t="s">
        <v>48</v>
      </c>
      <c r="E17" t="s">
        <v>54</v>
      </c>
      <c r="F17" t="s">
        <v>13</v>
      </c>
      <c r="H17" s="1" t="s">
        <v>53</v>
      </c>
      <c r="J17">
        <v>2012</v>
      </c>
      <c r="K17" t="s">
        <v>16</v>
      </c>
    </row>
    <row r="18" spans="1:11" ht="30" x14ac:dyDescent="0.25">
      <c r="A18" t="s">
        <v>11</v>
      </c>
      <c r="B18" t="str">
        <f t="shared" si="0"/>
        <v>2013-01-13</v>
      </c>
      <c r="C18" t="str">
        <f>"1700"</f>
        <v>1700</v>
      </c>
      <c r="D18" t="s">
        <v>55</v>
      </c>
      <c r="F18" t="s">
        <v>13</v>
      </c>
      <c r="H18" s="1" t="s">
        <v>56</v>
      </c>
      <c r="J18">
        <v>2009</v>
      </c>
      <c r="K18" t="s">
        <v>16</v>
      </c>
    </row>
    <row r="19" spans="1:11" s="4" customFormat="1" ht="45" x14ac:dyDescent="0.25">
      <c r="A19" s="4" t="s">
        <v>11</v>
      </c>
      <c r="B19" s="4" t="str">
        <f t="shared" si="0"/>
        <v>2013-01-13</v>
      </c>
      <c r="C19" s="4" t="str">
        <f>"1730"</f>
        <v>1730</v>
      </c>
      <c r="D19" s="4" t="s">
        <v>42</v>
      </c>
      <c r="F19" s="4" t="s">
        <v>45</v>
      </c>
      <c r="H19" s="5" t="s">
        <v>43</v>
      </c>
      <c r="J19" s="4">
        <v>2013</v>
      </c>
      <c r="K19" s="4" t="s">
        <v>16</v>
      </c>
    </row>
    <row r="20" spans="1:11" ht="45" x14ac:dyDescent="0.25">
      <c r="A20" t="s">
        <v>11</v>
      </c>
      <c r="B20" t="str">
        <f t="shared" si="0"/>
        <v>2013-01-13</v>
      </c>
      <c r="C20" t="str">
        <f>"1800"</f>
        <v>1800</v>
      </c>
      <c r="D20" t="s">
        <v>57</v>
      </c>
      <c r="E20" t="s">
        <v>59</v>
      </c>
      <c r="F20" t="s">
        <v>17</v>
      </c>
      <c r="G20" t="s">
        <v>18</v>
      </c>
      <c r="H20" s="1" t="s">
        <v>58</v>
      </c>
      <c r="J20">
        <v>1993</v>
      </c>
      <c r="K20" t="s">
        <v>16</v>
      </c>
    </row>
    <row r="21" spans="1:11" ht="45" x14ac:dyDescent="0.25">
      <c r="A21" t="s">
        <v>11</v>
      </c>
      <c r="B21" t="str">
        <f t="shared" si="0"/>
        <v>2013-01-13</v>
      </c>
      <c r="C21" t="str">
        <f>"1830"</f>
        <v>1830</v>
      </c>
      <c r="D21" t="s">
        <v>60</v>
      </c>
      <c r="E21" t="s">
        <v>62</v>
      </c>
      <c r="F21" t="s">
        <v>13</v>
      </c>
      <c r="H21" s="1" t="s">
        <v>61</v>
      </c>
      <c r="J21">
        <v>2011</v>
      </c>
      <c r="K21" t="s">
        <v>63</v>
      </c>
    </row>
    <row r="22" spans="1:11" ht="135" x14ac:dyDescent="0.25">
      <c r="A22" t="s">
        <v>11</v>
      </c>
      <c r="B22" t="str">
        <f t="shared" si="0"/>
        <v>2013-01-13</v>
      </c>
      <c r="C22">
        <v>1930</v>
      </c>
      <c r="D22" t="s">
        <v>261</v>
      </c>
      <c r="E22" t="s">
        <v>262</v>
      </c>
      <c r="F22" t="s">
        <v>17</v>
      </c>
      <c r="H22" s="1" t="s">
        <v>263</v>
      </c>
    </row>
    <row r="23" spans="1:11" s="4" customFormat="1" ht="45" x14ac:dyDescent="0.25">
      <c r="A23" s="4" t="s">
        <v>11</v>
      </c>
      <c r="B23" s="4" t="str">
        <f t="shared" si="0"/>
        <v>2013-01-13</v>
      </c>
      <c r="C23" s="4" t="str">
        <f>"2030"</f>
        <v>2030</v>
      </c>
      <c r="D23" s="4" t="s">
        <v>64</v>
      </c>
      <c r="F23" s="4" t="s">
        <v>199</v>
      </c>
      <c r="G23" s="4" t="s">
        <v>264</v>
      </c>
      <c r="H23" s="5" t="s">
        <v>65</v>
      </c>
      <c r="J23" s="4">
        <v>1994</v>
      </c>
      <c r="K23" s="4" t="s">
        <v>16</v>
      </c>
    </row>
    <row r="24" spans="1:11" s="4" customFormat="1" ht="60" x14ac:dyDescent="0.25">
      <c r="A24" s="4" t="s">
        <v>11</v>
      </c>
      <c r="B24" s="4" t="str">
        <f t="shared" si="0"/>
        <v>2013-01-13</v>
      </c>
      <c r="C24" s="4" t="str">
        <f>"2130"</f>
        <v>2130</v>
      </c>
      <c r="D24" s="4" t="s">
        <v>66</v>
      </c>
      <c r="E24" s="4" t="s">
        <v>15</v>
      </c>
      <c r="F24" s="4" t="s">
        <v>199</v>
      </c>
      <c r="G24" s="4" t="s">
        <v>265</v>
      </c>
      <c r="H24" s="5" t="s">
        <v>67</v>
      </c>
      <c r="J24" s="4">
        <v>2004</v>
      </c>
      <c r="K24" s="4" t="s">
        <v>63</v>
      </c>
    </row>
    <row r="25" spans="1:11" ht="45" x14ac:dyDescent="0.25">
      <c r="A25" t="s">
        <v>11</v>
      </c>
      <c r="B25" t="str">
        <f t="shared" si="0"/>
        <v>2013-01-13</v>
      </c>
      <c r="C25" t="str">
        <f>"2300"</f>
        <v>2300</v>
      </c>
      <c r="D25" t="s">
        <v>68</v>
      </c>
      <c r="F25" t="s">
        <v>17</v>
      </c>
      <c r="G25" t="s">
        <v>18</v>
      </c>
      <c r="H25" s="1" t="s">
        <v>69</v>
      </c>
      <c r="J25">
        <v>2009</v>
      </c>
      <c r="K25" t="s">
        <v>16</v>
      </c>
    </row>
    <row r="26" spans="1:11" ht="45" x14ac:dyDescent="0.25">
      <c r="A26" t="s">
        <v>11</v>
      </c>
      <c r="B26" t="str">
        <f t="shared" si="0"/>
        <v>2013-01-13</v>
      </c>
      <c r="C26" t="str">
        <f>"2330"</f>
        <v>2330</v>
      </c>
      <c r="D26" t="s">
        <v>70</v>
      </c>
      <c r="E26" t="s">
        <v>72</v>
      </c>
      <c r="F26" t="s">
        <v>13</v>
      </c>
      <c r="H26" s="1" t="s">
        <v>71</v>
      </c>
      <c r="J26">
        <v>2010</v>
      </c>
      <c r="K26" t="s">
        <v>22</v>
      </c>
    </row>
    <row r="27" spans="1:11" ht="45" x14ac:dyDescent="0.25">
      <c r="A27" t="s">
        <v>11</v>
      </c>
      <c r="B27" t="str">
        <f t="shared" ref="B27:B65" si="1">"2013-01-14"</f>
        <v>2013-01-14</v>
      </c>
      <c r="C27" t="str">
        <f>"0000"</f>
        <v>0000</v>
      </c>
      <c r="D27" t="s">
        <v>40</v>
      </c>
      <c r="F27" t="s">
        <v>17</v>
      </c>
      <c r="G27" t="s">
        <v>18</v>
      </c>
      <c r="H27" s="1" t="s">
        <v>41</v>
      </c>
      <c r="J27">
        <v>2012</v>
      </c>
      <c r="K27" t="s">
        <v>16</v>
      </c>
    </row>
    <row r="28" spans="1:11" ht="30" x14ac:dyDescent="0.25">
      <c r="A28" t="s">
        <v>11</v>
      </c>
      <c r="B28" t="str">
        <f t="shared" si="1"/>
        <v>2013-01-14</v>
      </c>
      <c r="C28" t="str">
        <f>"0100"</f>
        <v>0100</v>
      </c>
      <c r="D28" t="s">
        <v>73</v>
      </c>
      <c r="F28" t="s">
        <v>13</v>
      </c>
      <c r="H28" s="1" t="s">
        <v>74</v>
      </c>
      <c r="J28">
        <v>2009</v>
      </c>
      <c r="K28" t="s">
        <v>16</v>
      </c>
    </row>
    <row r="29" spans="1:11" ht="30" x14ac:dyDescent="0.25">
      <c r="A29" t="s">
        <v>11</v>
      </c>
      <c r="B29" t="str">
        <f t="shared" si="1"/>
        <v>2013-01-14</v>
      </c>
      <c r="C29" t="str">
        <f>"0400"</f>
        <v>0400</v>
      </c>
      <c r="D29" t="s">
        <v>75</v>
      </c>
      <c r="E29" t="s">
        <v>78</v>
      </c>
      <c r="F29" t="s">
        <v>17</v>
      </c>
      <c r="G29" t="s">
        <v>76</v>
      </c>
      <c r="H29" s="1" t="s">
        <v>77</v>
      </c>
      <c r="J29">
        <v>2009</v>
      </c>
      <c r="K29" t="s">
        <v>16</v>
      </c>
    </row>
    <row r="30" spans="1:11" x14ac:dyDescent="0.25">
      <c r="A30" t="s">
        <v>11</v>
      </c>
      <c r="B30" t="str">
        <f t="shared" si="1"/>
        <v>2013-01-14</v>
      </c>
      <c r="C30" t="str">
        <f>"0500"</f>
        <v>0500</v>
      </c>
      <c r="D30" t="s">
        <v>12</v>
      </c>
      <c r="F30" t="s">
        <v>13</v>
      </c>
      <c r="H30" s="1" t="s">
        <v>19</v>
      </c>
      <c r="J30">
        <v>2008</v>
      </c>
      <c r="K30" t="s">
        <v>16</v>
      </c>
    </row>
    <row r="31" spans="1:11" s="4" customFormat="1" ht="30" x14ac:dyDescent="0.25">
      <c r="A31" s="4" t="s">
        <v>11</v>
      </c>
      <c r="B31" s="4" t="str">
        <f t="shared" si="1"/>
        <v>2013-01-14</v>
      </c>
      <c r="C31" s="4" t="str">
        <f>"0600"</f>
        <v>0600</v>
      </c>
      <c r="D31" s="4" t="s">
        <v>285</v>
      </c>
      <c r="E31" s="4" t="s">
        <v>81</v>
      </c>
      <c r="F31" s="4" t="s">
        <v>13</v>
      </c>
      <c r="H31" s="5" t="s">
        <v>80</v>
      </c>
      <c r="J31" s="4">
        <v>2012</v>
      </c>
      <c r="K31" s="4" t="s">
        <v>16</v>
      </c>
    </row>
    <row r="32" spans="1:11" ht="45" x14ac:dyDescent="0.25">
      <c r="A32" t="s">
        <v>11</v>
      </c>
      <c r="B32" t="str">
        <f t="shared" si="1"/>
        <v>2013-01-14</v>
      </c>
      <c r="C32" t="str">
        <f>"0630"</f>
        <v>0630</v>
      </c>
      <c r="D32" t="s">
        <v>284</v>
      </c>
      <c r="F32" t="s">
        <v>17</v>
      </c>
      <c r="G32" t="s">
        <v>18</v>
      </c>
      <c r="H32" s="1" t="s">
        <v>27</v>
      </c>
      <c r="J32">
        <v>2011</v>
      </c>
      <c r="K32" t="s">
        <v>16</v>
      </c>
    </row>
    <row r="33" spans="1:11" ht="45" x14ac:dyDescent="0.25">
      <c r="A33" t="s">
        <v>11</v>
      </c>
      <c r="B33" t="str">
        <f t="shared" si="1"/>
        <v>2013-01-14</v>
      </c>
      <c r="C33" t="str">
        <f>"0700"</f>
        <v>0700</v>
      </c>
      <c r="D33" t="s">
        <v>286</v>
      </c>
      <c r="F33" t="s">
        <v>13</v>
      </c>
      <c r="H33" s="1" t="s">
        <v>29</v>
      </c>
      <c r="J33">
        <v>2011</v>
      </c>
      <c r="K33" t="s">
        <v>16</v>
      </c>
    </row>
    <row r="34" spans="1:11" ht="45" x14ac:dyDescent="0.25">
      <c r="A34" t="s">
        <v>11</v>
      </c>
      <c r="B34" t="str">
        <f t="shared" si="1"/>
        <v>2013-01-14</v>
      </c>
      <c r="C34" t="str">
        <f>"0730"</f>
        <v>0730</v>
      </c>
      <c r="D34" t="s">
        <v>287</v>
      </c>
      <c r="E34" t="s">
        <v>83</v>
      </c>
      <c r="F34" t="s">
        <v>13</v>
      </c>
      <c r="H34" s="1" t="s">
        <v>82</v>
      </c>
      <c r="J34">
        <v>2005</v>
      </c>
      <c r="K34" t="s">
        <v>22</v>
      </c>
    </row>
    <row r="35" spans="1:11" ht="30" x14ac:dyDescent="0.25">
      <c r="A35" t="s">
        <v>11</v>
      </c>
      <c r="B35" t="str">
        <f t="shared" si="1"/>
        <v>2013-01-14</v>
      </c>
      <c r="C35" t="str">
        <f>"0800"</f>
        <v>0800</v>
      </c>
      <c r="D35" t="s">
        <v>288</v>
      </c>
      <c r="F35" t="s">
        <v>13</v>
      </c>
      <c r="H35" s="1" t="s">
        <v>31</v>
      </c>
      <c r="J35">
        <v>2011</v>
      </c>
      <c r="K35" t="s">
        <v>16</v>
      </c>
    </row>
    <row r="36" spans="1:11" ht="45" x14ac:dyDescent="0.25">
      <c r="A36" t="s">
        <v>11</v>
      </c>
      <c r="B36" t="str">
        <f t="shared" si="1"/>
        <v>2013-01-14</v>
      </c>
      <c r="C36" t="str">
        <f>"0830"</f>
        <v>0830</v>
      </c>
      <c r="D36" t="s">
        <v>289</v>
      </c>
      <c r="H36" s="1" t="s">
        <v>84</v>
      </c>
      <c r="J36">
        <v>0</v>
      </c>
      <c r="K36" t="s">
        <v>85</v>
      </c>
    </row>
    <row r="37" spans="1:11" ht="45" x14ac:dyDescent="0.25">
      <c r="A37" t="s">
        <v>11</v>
      </c>
      <c r="B37" t="str">
        <f t="shared" si="1"/>
        <v>2013-01-14</v>
      </c>
      <c r="C37" t="str">
        <f>"0845"</f>
        <v>0845</v>
      </c>
      <c r="D37" t="s">
        <v>289</v>
      </c>
      <c r="H37" s="1" t="s">
        <v>84</v>
      </c>
      <c r="J37">
        <v>0</v>
      </c>
      <c r="K37" t="s">
        <v>85</v>
      </c>
    </row>
    <row r="38" spans="1:11" ht="45" x14ac:dyDescent="0.25">
      <c r="A38" t="s">
        <v>11</v>
      </c>
      <c r="B38" t="str">
        <f t="shared" si="1"/>
        <v>2013-01-14</v>
      </c>
      <c r="C38" t="str">
        <f>"0900"</f>
        <v>0900</v>
      </c>
      <c r="D38" t="s">
        <v>290</v>
      </c>
      <c r="E38" t="s">
        <v>87</v>
      </c>
      <c r="F38" t="s">
        <v>13</v>
      </c>
      <c r="H38" s="1" t="s">
        <v>86</v>
      </c>
      <c r="J38">
        <v>2009</v>
      </c>
      <c r="K38" t="s">
        <v>16</v>
      </c>
    </row>
    <row r="39" spans="1:11" ht="45" x14ac:dyDescent="0.25">
      <c r="A39" t="s">
        <v>11</v>
      </c>
      <c r="B39" t="str">
        <f t="shared" si="1"/>
        <v>2013-01-14</v>
      </c>
      <c r="C39" t="str">
        <f>"0930"</f>
        <v>0930</v>
      </c>
      <c r="D39" t="s">
        <v>291</v>
      </c>
      <c r="F39" t="s">
        <v>13</v>
      </c>
      <c r="H39" s="1" t="s">
        <v>21</v>
      </c>
      <c r="J39">
        <v>2010</v>
      </c>
      <c r="K39" t="s">
        <v>22</v>
      </c>
    </row>
    <row r="40" spans="1:11" s="4" customFormat="1" ht="45" x14ac:dyDescent="0.25">
      <c r="A40" s="4" t="s">
        <v>11</v>
      </c>
      <c r="B40" s="4" t="str">
        <f t="shared" si="1"/>
        <v>2013-01-14</v>
      </c>
      <c r="C40" s="4" t="str">
        <f>"1000"</f>
        <v>1000</v>
      </c>
      <c r="D40" s="4" t="s">
        <v>88</v>
      </c>
      <c r="F40" s="4" t="s">
        <v>13</v>
      </c>
      <c r="H40" s="5" t="s">
        <v>89</v>
      </c>
      <c r="J40" s="4">
        <v>0</v>
      </c>
      <c r="K40" s="4" t="s">
        <v>15</v>
      </c>
    </row>
    <row r="41" spans="1:11" ht="45" x14ac:dyDescent="0.25">
      <c r="A41" t="s">
        <v>11</v>
      </c>
      <c r="B41" t="str">
        <f t="shared" si="1"/>
        <v>2013-01-14</v>
      </c>
      <c r="C41" t="str">
        <f>"1030"</f>
        <v>1030</v>
      </c>
      <c r="D41" t="s">
        <v>70</v>
      </c>
      <c r="E41" t="s">
        <v>72</v>
      </c>
      <c r="F41" t="s">
        <v>13</v>
      </c>
      <c r="H41" s="1" t="s">
        <v>71</v>
      </c>
      <c r="J41">
        <v>2010</v>
      </c>
      <c r="K41" t="s">
        <v>22</v>
      </c>
    </row>
    <row r="42" spans="1:11" ht="45" x14ac:dyDescent="0.25">
      <c r="A42" t="s">
        <v>11</v>
      </c>
      <c r="B42" t="str">
        <f t="shared" si="1"/>
        <v>2013-01-14</v>
      </c>
      <c r="C42" t="str">
        <f>"1100"</f>
        <v>1100</v>
      </c>
      <c r="D42" t="s">
        <v>57</v>
      </c>
      <c r="E42" t="s">
        <v>59</v>
      </c>
      <c r="F42" t="s">
        <v>17</v>
      </c>
      <c r="G42" t="s">
        <v>18</v>
      </c>
      <c r="H42" s="1" t="s">
        <v>58</v>
      </c>
      <c r="J42">
        <v>1993</v>
      </c>
      <c r="K42" t="s">
        <v>16</v>
      </c>
    </row>
    <row r="43" spans="1:11" ht="45" x14ac:dyDescent="0.25">
      <c r="A43" t="s">
        <v>11</v>
      </c>
      <c r="B43" t="str">
        <f t="shared" si="1"/>
        <v>2013-01-14</v>
      </c>
      <c r="C43" t="str">
        <f>"1130"</f>
        <v>1130</v>
      </c>
      <c r="D43" t="s">
        <v>60</v>
      </c>
      <c r="E43" t="s">
        <v>62</v>
      </c>
      <c r="F43" t="s">
        <v>13</v>
      </c>
      <c r="H43" s="1" t="s">
        <v>61</v>
      </c>
      <c r="J43">
        <v>2011</v>
      </c>
      <c r="K43" t="s">
        <v>63</v>
      </c>
    </row>
    <row r="44" spans="1:11" ht="135" x14ac:dyDescent="0.25">
      <c r="A44" t="s">
        <v>11</v>
      </c>
      <c r="B44" t="str">
        <f>"2013-01-14"</f>
        <v>2013-01-14</v>
      </c>
      <c r="C44" t="str">
        <f>"1200"</f>
        <v>1200</v>
      </c>
      <c r="D44" t="s">
        <v>261</v>
      </c>
      <c r="E44" t="s">
        <v>262</v>
      </c>
      <c r="F44" t="s">
        <v>17</v>
      </c>
      <c r="H44" s="1" t="s">
        <v>263</v>
      </c>
    </row>
    <row r="45" spans="1:11" ht="45" x14ac:dyDescent="0.25">
      <c r="A45" t="s">
        <v>11</v>
      </c>
      <c r="B45" t="str">
        <f t="shared" si="1"/>
        <v>2013-01-14</v>
      </c>
      <c r="C45" t="str">
        <f>"1330"</f>
        <v>1330</v>
      </c>
      <c r="D45" t="s">
        <v>90</v>
      </c>
      <c r="F45" t="s">
        <v>13</v>
      </c>
      <c r="H45" s="1" t="s">
        <v>91</v>
      </c>
      <c r="J45">
        <v>1989</v>
      </c>
      <c r="K45" t="s">
        <v>16</v>
      </c>
    </row>
    <row r="46" spans="1:11" ht="45" x14ac:dyDescent="0.25">
      <c r="A46" t="s">
        <v>11</v>
      </c>
      <c r="B46" t="str">
        <f t="shared" si="1"/>
        <v>2013-01-14</v>
      </c>
      <c r="C46" t="str">
        <f>"1430"</f>
        <v>1430</v>
      </c>
      <c r="D46" t="s">
        <v>291</v>
      </c>
      <c r="F46" t="s">
        <v>13</v>
      </c>
      <c r="H46" s="1" t="s">
        <v>21</v>
      </c>
      <c r="J46">
        <v>2010</v>
      </c>
      <c r="K46" t="s">
        <v>22</v>
      </c>
    </row>
    <row r="47" spans="1:11" ht="30" x14ac:dyDescent="0.25">
      <c r="A47" t="s">
        <v>11</v>
      </c>
      <c r="B47" t="str">
        <f t="shared" si="1"/>
        <v>2013-01-14</v>
      </c>
      <c r="C47" t="str">
        <f>"1500"</f>
        <v>1500</v>
      </c>
      <c r="D47" t="s">
        <v>288</v>
      </c>
      <c r="F47" t="s">
        <v>13</v>
      </c>
      <c r="H47" s="1" t="s">
        <v>31</v>
      </c>
      <c r="J47">
        <v>2011</v>
      </c>
      <c r="K47" t="s">
        <v>16</v>
      </c>
    </row>
    <row r="48" spans="1:11" ht="45" x14ac:dyDescent="0.25">
      <c r="A48" t="s">
        <v>11</v>
      </c>
      <c r="B48" t="str">
        <f t="shared" si="1"/>
        <v>2013-01-14</v>
      </c>
      <c r="C48" t="str">
        <f>"1530"</f>
        <v>1530</v>
      </c>
      <c r="D48" t="s">
        <v>292</v>
      </c>
      <c r="E48" t="s">
        <v>93</v>
      </c>
      <c r="F48" t="s">
        <v>13</v>
      </c>
      <c r="H48" s="1" t="s">
        <v>92</v>
      </c>
      <c r="J48">
        <v>2002</v>
      </c>
      <c r="K48" t="s">
        <v>22</v>
      </c>
    </row>
    <row r="49" spans="1:11" ht="60" x14ac:dyDescent="0.25">
      <c r="A49" t="s">
        <v>11</v>
      </c>
      <c r="B49" t="str">
        <f t="shared" si="1"/>
        <v>2013-01-14</v>
      </c>
      <c r="C49" t="str">
        <f>"1545"</f>
        <v>1545</v>
      </c>
      <c r="D49" t="s">
        <v>293</v>
      </c>
      <c r="E49" t="s">
        <v>266</v>
      </c>
      <c r="F49" t="s">
        <v>13</v>
      </c>
      <c r="H49" s="1" t="s">
        <v>94</v>
      </c>
      <c r="J49">
        <v>1995</v>
      </c>
      <c r="K49" t="s">
        <v>16</v>
      </c>
    </row>
    <row r="50" spans="1:11" ht="45" x14ac:dyDescent="0.25">
      <c r="A50" t="s">
        <v>11</v>
      </c>
      <c r="B50" t="str">
        <f t="shared" si="1"/>
        <v>2013-01-14</v>
      </c>
      <c r="C50" t="str">
        <f>"1550"</f>
        <v>1550</v>
      </c>
      <c r="D50" t="s">
        <v>294</v>
      </c>
      <c r="F50" t="s">
        <v>13</v>
      </c>
      <c r="H50" s="1" t="s">
        <v>95</v>
      </c>
      <c r="J50">
        <v>2010</v>
      </c>
      <c r="K50" t="s">
        <v>16</v>
      </c>
    </row>
    <row r="51" spans="1:11" ht="30" x14ac:dyDescent="0.25">
      <c r="A51" t="s">
        <v>11</v>
      </c>
      <c r="B51" t="str">
        <f t="shared" si="1"/>
        <v>2013-01-14</v>
      </c>
      <c r="C51" t="str">
        <f>"1555"</f>
        <v>1555</v>
      </c>
      <c r="D51" t="s">
        <v>295</v>
      </c>
      <c r="F51" t="s">
        <v>13</v>
      </c>
      <c r="H51" s="1" t="s">
        <v>96</v>
      </c>
      <c r="J51">
        <v>2011</v>
      </c>
      <c r="K51" t="s">
        <v>16</v>
      </c>
    </row>
    <row r="52" spans="1:11" ht="45" x14ac:dyDescent="0.25">
      <c r="A52" t="s">
        <v>11</v>
      </c>
      <c r="B52" t="str">
        <f t="shared" si="1"/>
        <v>2013-01-14</v>
      </c>
      <c r="C52" t="str">
        <f>"1600"</f>
        <v>1600</v>
      </c>
      <c r="D52" t="s">
        <v>286</v>
      </c>
      <c r="F52" t="s">
        <v>13</v>
      </c>
      <c r="H52" s="1" t="s">
        <v>29</v>
      </c>
      <c r="J52">
        <v>2011</v>
      </c>
      <c r="K52" t="s">
        <v>16</v>
      </c>
    </row>
    <row r="53" spans="1:11" ht="45" x14ac:dyDescent="0.25">
      <c r="A53" t="s">
        <v>11</v>
      </c>
      <c r="B53" t="str">
        <f t="shared" si="1"/>
        <v>2013-01-14</v>
      </c>
      <c r="C53" t="str">
        <f>"1630"</f>
        <v>1630</v>
      </c>
      <c r="D53" t="s">
        <v>285</v>
      </c>
      <c r="E53" t="s">
        <v>98</v>
      </c>
      <c r="F53" t="s">
        <v>13</v>
      </c>
      <c r="H53" s="1" t="s">
        <v>97</v>
      </c>
      <c r="J53">
        <v>2012</v>
      </c>
      <c r="K53" t="s">
        <v>16</v>
      </c>
    </row>
    <row r="54" spans="1:11" ht="45" x14ac:dyDescent="0.25">
      <c r="A54" t="s">
        <v>11</v>
      </c>
      <c r="B54" t="str">
        <f t="shared" si="1"/>
        <v>2013-01-14</v>
      </c>
      <c r="C54" t="str">
        <f>"1700"</f>
        <v>1700</v>
      </c>
      <c r="D54" t="s">
        <v>284</v>
      </c>
      <c r="F54" t="s">
        <v>17</v>
      </c>
      <c r="G54" t="s">
        <v>18</v>
      </c>
      <c r="H54" s="1" t="s">
        <v>27</v>
      </c>
      <c r="J54">
        <v>2011</v>
      </c>
      <c r="K54" t="s">
        <v>16</v>
      </c>
    </row>
    <row r="55" spans="1:11" s="4" customFormat="1" ht="45" x14ac:dyDescent="0.25">
      <c r="A55" s="4" t="s">
        <v>11</v>
      </c>
      <c r="B55" s="4" t="str">
        <f t="shared" si="1"/>
        <v>2013-01-14</v>
      </c>
      <c r="C55" s="4" t="str">
        <f>"1730"</f>
        <v>1730</v>
      </c>
      <c r="D55" s="4" t="s">
        <v>99</v>
      </c>
      <c r="F55" s="4" t="s">
        <v>45</v>
      </c>
      <c r="H55" s="5" t="s">
        <v>43</v>
      </c>
      <c r="J55" s="4">
        <v>2013</v>
      </c>
      <c r="K55" s="4" t="s">
        <v>16</v>
      </c>
    </row>
    <row r="56" spans="1:11" s="4" customFormat="1" ht="45" x14ac:dyDescent="0.25">
      <c r="A56" s="4" t="s">
        <v>11</v>
      </c>
      <c r="B56" s="4" t="str">
        <f t="shared" si="1"/>
        <v>2013-01-14</v>
      </c>
      <c r="C56" s="4" t="str">
        <f>"1800"</f>
        <v>1800</v>
      </c>
      <c r="D56" s="4" t="s">
        <v>88</v>
      </c>
      <c r="F56" s="4" t="s">
        <v>13</v>
      </c>
      <c r="H56" s="5" t="s">
        <v>89</v>
      </c>
      <c r="J56" s="4">
        <v>0</v>
      </c>
      <c r="K56" s="4" t="s">
        <v>15</v>
      </c>
    </row>
    <row r="57" spans="1:11" ht="45" x14ac:dyDescent="0.25">
      <c r="A57" t="s">
        <v>11</v>
      </c>
      <c r="B57" t="str">
        <f t="shared" si="1"/>
        <v>2013-01-14</v>
      </c>
      <c r="C57" t="str">
        <f>"1830"</f>
        <v>1830</v>
      </c>
      <c r="D57" t="s">
        <v>70</v>
      </c>
      <c r="E57" t="s">
        <v>101</v>
      </c>
      <c r="F57" t="s">
        <v>13</v>
      </c>
      <c r="H57" s="1" t="s">
        <v>100</v>
      </c>
      <c r="J57">
        <v>2010</v>
      </c>
      <c r="K57" t="s">
        <v>22</v>
      </c>
    </row>
    <row r="58" spans="1:11" s="4" customFormat="1" ht="45" x14ac:dyDescent="0.25">
      <c r="A58" s="4" t="s">
        <v>11</v>
      </c>
      <c r="B58" s="4" t="str">
        <f t="shared" si="1"/>
        <v>2013-01-14</v>
      </c>
      <c r="C58" s="4" t="str">
        <f>"1900"</f>
        <v>1900</v>
      </c>
      <c r="D58" s="4" t="s">
        <v>99</v>
      </c>
      <c r="F58" s="4" t="s">
        <v>45</v>
      </c>
      <c r="H58" s="5" t="s">
        <v>43</v>
      </c>
      <c r="J58" s="4">
        <v>2013</v>
      </c>
      <c r="K58" s="4" t="s">
        <v>16</v>
      </c>
    </row>
    <row r="59" spans="1:11" ht="45" x14ac:dyDescent="0.25">
      <c r="A59" t="s">
        <v>11</v>
      </c>
      <c r="B59" t="str">
        <f t="shared" si="1"/>
        <v>2013-01-14</v>
      </c>
      <c r="C59" t="str">
        <f>"1930"</f>
        <v>1930</v>
      </c>
      <c r="D59" t="s">
        <v>102</v>
      </c>
      <c r="E59" t="s">
        <v>104</v>
      </c>
      <c r="F59" t="s">
        <v>13</v>
      </c>
      <c r="H59" s="1" t="s">
        <v>103</v>
      </c>
      <c r="J59">
        <v>2001</v>
      </c>
      <c r="K59" t="s">
        <v>22</v>
      </c>
    </row>
    <row r="60" spans="1:11" s="4" customFormat="1" ht="45" x14ac:dyDescent="0.25">
      <c r="A60" s="4" t="s">
        <v>11</v>
      </c>
      <c r="B60" s="4" t="str">
        <f t="shared" si="1"/>
        <v>2013-01-14</v>
      </c>
      <c r="C60" s="4" t="str">
        <f>"2000"</f>
        <v>2000</v>
      </c>
      <c r="D60" s="4" t="s">
        <v>105</v>
      </c>
      <c r="H60" s="5" t="s">
        <v>106</v>
      </c>
      <c r="J60" s="4">
        <v>0</v>
      </c>
      <c r="K60" s="4" t="s">
        <v>107</v>
      </c>
    </row>
    <row r="61" spans="1:11" s="4" customFormat="1" ht="60" x14ac:dyDescent="0.25">
      <c r="A61" s="4" t="s">
        <v>11</v>
      </c>
      <c r="B61" s="4" t="str">
        <f t="shared" si="1"/>
        <v>2013-01-14</v>
      </c>
      <c r="C61" s="4" t="str">
        <f>"2030"</f>
        <v>2030</v>
      </c>
      <c r="D61" s="4" t="s">
        <v>108</v>
      </c>
      <c r="E61" s="4" t="s">
        <v>108</v>
      </c>
      <c r="H61" s="5" t="s">
        <v>109</v>
      </c>
      <c r="J61" s="4">
        <v>0</v>
      </c>
      <c r="K61" s="4" t="s">
        <v>110</v>
      </c>
    </row>
    <row r="62" spans="1:11" x14ac:dyDescent="0.25">
      <c r="A62" t="s">
        <v>11</v>
      </c>
      <c r="B62" t="str">
        <f t="shared" si="1"/>
        <v>2013-01-14</v>
      </c>
      <c r="C62" t="str">
        <f>"2200"</f>
        <v>2200</v>
      </c>
      <c r="D62" t="s">
        <v>111</v>
      </c>
      <c r="E62" t="s">
        <v>267</v>
      </c>
      <c r="H62" s="1" t="s">
        <v>15</v>
      </c>
      <c r="J62">
        <v>2002</v>
      </c>
      <c r="K62" t="s">
        <v>112</v>
      </c>
    </row>
    <row r="63" spans="1:11" ht="45" x14ac:dyDescent="0.25">
      <c r="A63" t="s">
        <v>11</v>
      </c>
      <c r="B63" t="str">
        <f t="shared" si="1"/>
        <v>2013-01-14</v>
      </c>
      <c r="C63" t="str">
        <f>"2230"</f>
        <v>2230</v>
      </c>
      <c r="D63" t="s">
        <v>113</v>
      </c>
      <c r="F63" t="s">
        <v>114</v>
      </c>
      <c r="G63" t="s">
        <v>115</v>
      </c>
      <c r="H63" s="1" t="s">
        <v>116</v>
      </c>
      <c r="J63">
        <v>2003</v>
      </c>
      <c r="K63" t="s">
        <v>22</v>
      </c>
    </row>
    <row r="64" spans="1:11" s="4" customFormat="1" ht="45" x14ac:dyDescent="0.25">
      <c r="A64" s="4" t="s">
        <v>11</v>
      </c>
      <c r="B64" s="4" t="str">
        <f t="shared" si="1"/>
        <v>2013-01-14</v>
      </c>
      <c r="C64" s="4" t="str">
        <f>"2300"</f>
        <v>2300</v>
      </c>
      <c r="D64" s="4" t="s">
        <v>99</v>
      </c>
      <c r="F64" s="4" t="s">
        <v>45</v>
      </c>
      <c r="H64" s="5" t="s">
        <v>43</v>
      </c>
      <c r="J64" s="4">
        <v>2013</v>
      </c>
      <c r="K64" s="4" t="s">
        <v>16</v>
      </c>
    </row>
    <row r="65" spans="1:11" ht="45" x14ac:dyDescent="0.25">
      <c r="A65" t="s">
        <v>11</v>
      </c>
      <c r="B65" t="str">
        <f t="shared" si="1"/>
        <v>2013-01-14</v>
      </c>
      <c r="C65" t="str">
        <f>"2330"</f>
        <v>2330</v>
      </c>
      <c r="D65" t="s">
        <v>70</v>
      </c>
      <c r="E65" t="s">
        <v>101</v>
      </c>
      <c r="F65" t="s">
        <v>13</v>
      </c>
      <c r="H65" s="1" t="s">
        <v>100</v>
      </c>
      <c r="J65">
        <v>2010</v>
      </c>
      <c r="K65" t="s">
        <v>22</v>
      </c>
    </row>
    <row r="66" spans="1:11" ht="45" x14ac:dyDescent="0.25">
      <c r="A66" t="s">
        <v>11</v>
      </c>
      <c r="B66" t="str">
        <f t="shared" ref="B66:B107" si="2">"2013-01-15"</f>
        <v>2013-01-15</v>
      </c>
      <c r="C66" t="str">
        <f>"0000"</f>
        <v>0000</v>
      </c>
      <c r="D66" t="s">
        <v>40</v>
      </c>
      <c r="F66" t="s">
        <v>17</v>
      </c>
      <c r="G66" t="s">
        <v>18</v>
      </c>
      <c r="H66" s="1" t="s">
        <v>41</v>
      </c>
      <c r="J66">
        <v>2012</v>
      </c>
      <c r="K66" t="s">
        <v>16</v>
      </c>
    </row>
    <row r="67" spans="1:11" x14ac:dyDescent="0.25">
      <c r="A67" t="s">
        <v>11</v>
      </c>
      <c r="B67" t="str">
        <f t="shared" si="2"/>
        <v>2013-01-15</v>
      </c>
      <c r="C67" t="str">
        <f>"0100"</f>
        <v>0100</v>
      </c>
      <c r="D67" t="s">
        <v>117</v>
      </c>
      <c r="F67" t="s">
        <v>45</v>
      </c>
      <c r="H67" s="1" t="s">
        <v>118</v>
      </c>
      <c r="J67">
        <v>2011</v>
      </c>
      <c r="K67" t="s">
        <v>16</v>
      </c>
    </row>
    <row r="68" spans="1:11" ht="30" x14ac:dyDescent="0.25">
      <c r="A68" t="s">
        <v>11</v>
      </c>
      <c r="B68" t="str">
        <f t="shared" si="2"/>
        <v>2013-01-15</v>
      </c>
      <c r="C68" t="str">
        <f>"0200"</f>
        <v>0200</v>
      </c>
      <c r="D68" t="s">
        <v>119</v>
      </c>
      <c r="F68" t="s">
        <v>45</v>
      </c>
      <c r="H68" s="1" t="s">
        <v>120</v>
      </c>
      <c r="J68">
        <v>2008</v>
      </c>
      <c r="K68" t="s">
        <v>16</v>
      </c>
    </row>
    <row r="69" spans="1:11" ht="45" x14ac:dyDescent="0.25">
      <c r="A69" t="s">
        <v>11</v>
      </c>
      <c r="B69" t="str">
        <f t="shared" si="2"/>
        <v>2013-01-15</v>
      </c>
      <c r="C69" t="str">
        <f>"0300"</f>
        <v>0300</v>
      </c>
      <c r="D69" t="s">
        <v>44</v>
      </c>
      <c r="E69" t="s">
        <v>122</v>
      </c>
      <c r="F69" t="s">
        <v>45</v>
      </c>
      <c r="H69" s="1" t="s">
        <v>121</v>
      </c>
      <c r="J69">
        <v>2012</v>
      </c>
      <c r="K69" t="s">
        <v>16</v>
      </c>
    </row>
    <row r="70" spans="1:11" ht="60" x14ac:dyDescent="0.25">
      <c r="A70" t="s">
        <v>11</v>
      </c>
      <c r="B70" t="str">
        <f t="shared" si="2"/>
        <v>2013-01-15</v>
      </c>
      <c r="C70" t="str">
        <f>"0400"</f>
        <v>0400</v>
      </c>
      <c r="D70" t="s">
        <v>123</v>
      </c>
      <c r="F70" t="s">
        <v>45</v>
      </c>
      <c r="H70" s="1" t="s">
        <v>124</v>
      </c>
      <c r="J70">
        <v>2011</v>
      </c>
      <c r="K70" t="s">
        <v>16</v>
      </c>
    </row>
    <row r="71" spans="1:11" x14ac:dyDescent="0.25">
      <c r="A71" t="s">
        <v>11</v>
      </c>
      <c r="B71" t="str">
        <f t="shared" si="2"/>
        <v>2013-01-15</v>
      </c>
      <c r="C71" t="str">
        <f>"0500"</f>
        <v>0500</v>
      </c>
      <c r="D71" t="s">
        <v>12</v>
      </c>
      <c r="F71" t="s">
        <v>13</v>
      </c>
      <c r="H71" s="1" t="s">
        <v>19</v>
      </c>
      <c r="J71">
        <v>2008</v>
      </c>
      <c r="K71" t="s">
        <v>16</v>
      </c>
    </row>
    <row r="72" spans="1:11" ht="45" x14ac:dyDescent="0.25">
      <c r="A72" t="s">
        <v>11</v>
      </c>
      <c r="B72" t="str">
        <f t="shared" si="2"/>
        <v>2013-01-15</v>
      </c>
      <c r="C72" t="str">
        <f>"0600"</f>
        <v>0600</v>
      </c>
      <c r="D72" t="s">
        <v>285</v>
      </c>
      <c r="E72" t="s">
        <v>98</v>
      </c>
      <c r="F72" t="s">
        <v>13</v>
      </c>
      <c r="H72" s="1" t="s">
        <v>97</v>
      </c>
      <c r="J72">
        <v>2012</v>
      </c>
      <c r="K72" t="s">
        <v>16</v>
      </c>
    </row>
    <row r="73" spans="1:11" ht="45" x14ac:dyDescent="0.25">
      <c r="A73" t="s">
        <v>11</v>
      </c>
      <c r="B73" t="str">
        <f t="shared" si="2"/>
        <v>2013-01-15</v>
      </c>
      <c r="C73" t="str">
        <f>"0630"</f>
        <v>0630</v>
      </c>
      <c r="D73" t="s">
        <v>284</v>
      </c>
      <c r="F73" t="s">
        <v>17</v>
      </c>
      <c r="G73" t="s">
        <v>18</v>
      </c>
      <c r="H73" s="1" t="s">
        <v>27</v>
      </c>
      <c r="J73">
        <v>2011</v>
      </c>
      <c r="K73" t="s">
        <v>16</v>
      </c>
    </row>
    <row r="74" spans="1:11" ht="45" x14ac:dyDescent="0.25">
      <c r="A74" t="s">
        <v>11</v>
      </c>
      <c r="B74" t="str">
        <f t="shared" si="2"/>
        <v>2013-01-15</v>
      </c>
      <c r="C74" t="str">
        <f>"0700"</f>
        <v>0700</v>
      </c>
      <c r="D74" t="s">
        <v>286</v>
      </c>
      <c r="F74" t="s">
        <v>13</v>
      </c>
      <c r="H74" s="1" t="s">
        <v>29</v>
      </c>
      <c r="J74">
        <v>2011</v>
      </c>
      <c r="K74" t="s">
        <v>16</v>
      </c>
    </row>
    <row r="75" spans="1:11" ht="45" x14ac:dyDescent="0.25">
      <c r="A75" t="s">
        <v>11</v>
      </c>
      <c r="B75" t="str">
        <f t="shared" si="2"/>
        <v>2013-01-15</v>
      </c>
      <c r="C75" t="str">
        <f>"0730"</f>
        <v>0730</v>
      </c>
      <c r="D75" t="s">
        <v>287</v>
      </c>
      <c r="E75" t="s">
        <v>268</v>
      </c>
      <c r="F75" t="s">
        <v>13</v>
      </c>
      <c r="H75" s="1" t="s">
        <v>82</v>
      </c>
      <c r="J75">
        <v>2005</v>
      </c>
      <c r="K75" t="s">
        <v>22</v>
      </c>
    </row>
    <row r="76" spans="1:11" ht="30" x14ac:dyDescent="0.25">
      <c r="A76" t="s">
        <v>11</v>
      </c>
      <c r="B76" t="str">
        <f t="shared" si="2"/>
        <v>2013-01-15</v>
      </c>
      <c r="C76" t="str">
        <f>"0800"</f>
        <v>0800</v>
      </c>
      <c r="D76" t="s">
        <v>288</v>
      </c>
      <c r="F76" t="s">
        <v>13</v>
      </c>
      <c r="H76" s="1" t="s">
        <v>31</v>
      </c>
      <c r="J76">
        <v>2011</v>
      </c>
      <c r="K76" t="s">
        <v>16</v>
      </c>
    </row>
    <row r="77" spans="1:11" ht="45" x14ac:dyDescent="0.25">
      <c r="A77" t="s">
        <v>11</v>
      </c>
      <c r="B77" t="str">
        <f t="shared" si="2"/>
        <v>2013-01-15</v>
      </c>
      <c r="C77" t="str">
        <f>"0830"</f>
        <v>0830</v>
      </c>
      <c r="D77" t="s">
        <v>289</v>
      </c>
      <c r="H77" s="1" t="s">
        <v>84</v>
      </c>
      <c r="J77">
        <v>0</v>
      </c>
      <c r="K77" t="s">
        <v>85</v>
      </c>
    </row>
    <row r="78" spans="1:11" ht="45" x14ac:dyDescent="0.25">
      <c r="A78" t="s">
        <v>11</v>
      </c>
      <c r="B78" t="str">
        <f t="shared" si="2"/>
        <v>2013-01-15</v>
      </c>
      <c r="C78" t="str">
        <f>"0845"</f>
        <v>0845</v>
      </c>
      <c r="D78" t="s">
        <v>289</v>
      </c>
      <c r="H78" s="1" t="s">
        <v>84</v>
      </c>
      <c r="J78">
        <v>0</v>
      </c>
      <c r="K78" t="s">
        <v>85</v>
      </c>
    </row>
    <row r="79" spans="1:11" ht="30" x14ac:dyDescent="0.25">
      <c r="A79" t="s">
        <v>11</v>
      </c>
      <c r="B79" t="str">
        <f t="shared" si="2"/>
        <v>2013-01-15</v>
      </c>
      <c r="C79" t="str">
        <f>"0900"</f>
        <v>0900</v>
      </c>
      <c r="D79" t="s">
        <v>290</v>
      </c>
      <c r="E79" t="s">
        <v>126</v>
      </c>
      <c r="F79" t="s">
        <v>13</v>
      </c>
      <c r="H79" s="1" t="s">
        <v>125</v>
      </c>
      <c r="J79">
        <v>2009</v>
      </c>
      <c r="K79" t="s">
        <v>16</v>
      </c>
    </row>
    <row r="80" spans="1:11" ht="45" x14ac:dyDescent="0.25">
      <c r="A80" t="s">
        <v>11</v>
      </c>
      <c r="B80" t="str">
        <f t="shared" si="2"/>
        <v>2013-01-15</v>
      </c>
      <c r="C80" t="str">
        <f>"0930"</f>
        <v>0930</v>
      </c>
      <c r="D80" t="s">
        <v>291</v>
      </c>
      <c r="F80" t="s">
        <v>13</v>
      </c>
      <c r="H80" s="1" t="s">
        <v>21</v>
      </c>
      <c r="J80">
        <v>2010</v>
      </c>
      <c r="K80" t="s">
        <v>22</v>
      </c>
    </row>
    <row r="81" spans="1:11" s="4" customFormat="1" ht="45" x14ac:dyDescent="0.25">
      <c r="A81" s="4" t="s">
        <v>11</v>
      </c>
      <c r="B81" s="4" t="str">
        <f t="shared" si="2"/>
        <v>2013-01-15</v>
      </c>
      <c r="C81" s="4" t="str">
        <f>"1000"</f>
        <v>1000</v>
      </c>
      <c r="D81" s="4" t="s">
        <v>88</v>
      </c>
      <c r="F81" s="4" t="s">
        <v>13</v>
      </c>
      <c r="H81" s="5" t="s">
        <v>89</v>
      </c>
      <c r="J81" s="4">
        <v>0</v>
      </c>
      <c r="K81" s="4" t="s">
        <v>15</v>
      </c>
    </row>
    <row r="82" spans="1:11" ht="45" x14ac:dyDescent="0.25">
      <c r="A82" t="s">
        <v>11</v>
      </c>
      <c r="B82" t="str">
        <f t="shared" si="2"/>
        <v>2013-01-15</v>
      </c>
      <c r="C82" t="str">
        <f>"1030"</f>
        <v>1030</v>
      </c>
      <c r="D82" t="s">
        <v>70</v>
      </c>
      <c r="E82" t="s">
        <v>101</v>
      </c>
      <c r="F82" t="s">
        <v>13</v>
      </c>
      <c r="H82" s="1" t="s">
        <v>100</v>
      </c>
      <c r="J82">
        <v>2010</v>
      </c>
      <c r="K82" t="s">
        <v>22</v>
      </c>
    </row>
    <row r="83" spans="1:11" s="4" customFormat="1" ht="45" x14ac:dyDescent="0.25">
      <c r="A83" s="4" t="s">
        <v>11</v>
      </c>
      <c r="B83" s="4" t="str">
        <f t="shared" si="2"/>
        <v>2013-01-15</v>
      </c>
      <c r="C83" s="4" t="str">
        <f>"1100"</f>
        <v>1100</v>
      </c>
      <c r="D83" s="4" t="s">
        <v>105</v>
      </c>
      <c r="H83" s="5" t="s">
        <v>106</v>
      </c>
      <c r="J83" s="4">
        <v>0</v>
      </c>
      <c r="K83" s="4" t="s">
        <v>107</v>
      </c>
    </row>
    <row r="84" spans="1:11" ht="45" x14ac:dyDescent="0.25">
      <c r="A84" t="s">
        <v>11</v>
      </c>
      <c r="B84" t="str">
        <f t="shared" si="2"/>
        <v>2013-01-15</v>
      </c>
      <c r="C84" t="str">
        <f>"1130"</f>
        <v>1130</v>
      </c>
      <c r="D84" t="s">
        <v>127</v>
      </c>
      <c r="F84" t="s">
        <v>17</v>
      </c>
      <c r="H84" s="1" t="s">
        <v>128</v>
      </c>
      <c r="J84">
        <v>2007</v>
      </c>
      <c r="K84" t="s">
        <v>16</v>
      </c>
    </row>
    <row r="85" spans="1:11" s="6" customFormat="1" x14ac:dyDescent="0.25">
      <c r="A85" s="6" t="s">
        <v>11</v>
      </c>
      <c r="B85" s="6" t="str">
        <f t="shared" si="2"/>
        <v>2013-01-15</v>
      </c>
      <c r="C85" s="6" t="str">
        <f>"1200"</f>
        <v>1200</v>
      </c>
      <c r="D85" s="6" t="s">
        <v>269</v>
      </c>
      <c r="H85" s="7"/>
    </row>
    <row r="86" spans="1:11" ht="45" x14ac:dyDescent="0.25">
      <c r="A86" t="s">
        <v>11</v>
      </c>
      <c r="B86" t="str">
        <f t="shared" si="2"/>
        <v>2013-01-15</v>
      </c>
      <c r="C86" t="str">
        <f>"1330"</f>
        <v>1330</v>
      </c>
      <c r="D86" t="s">
        <v>102</v>
      </c>
      <c r="E86" t="s">
        <v>104</v>
      </c>
      <c r="F86" t="s">
        <v>13</v>
      </c>
      <c r="H86" s="1" t="s">
        <v>103</v>
      </c>
      <c r="J86">
        <v>2001</v>
      </c>
      <c r="K86" t="s">
        <v>22</v>
      </c>
    </row>
    <row r="87" spans="1:11" ht="45" x14ac:dyDescent="0.25">
      <c r="A87" t="s">
        <v>11</v>
      </c>
      <c r="B87" t="str">
        <f t="shared" si="2"/>
        <v>2013-01-15</v>
      </c>
      <c r="C87" t="str">
        <f>"1400"</f>
        <v>1400</v>
      </c>
      <c r="D87" t="s">
        <v>129</v>
      </c>
      <c r="F87" t="s">
        <v>17</v>
      </c>
      <c r="G87" t="s">
        <v>18</v>
      </c>
      <c r="H87" s="1" t="s">
        <v>130</v>
      </c>
      <c r="J87">
        <v>2001</v>
      </c>
      <c r="K87" t="s">
        <v>16</v>
      </c>
    </row>
    <row r="88" spans="1:11" ht="45" x14ac:dyDescent="0.25">
      <c r="A88" t="s">
        <v>11</v>
      </c>
      <c r="B88" t="str">
        <f t="shared" si="2"/>
        <v>2013-01-15</v>
      </c>
      <c r="C88" t="str">
        <f>"1430"</f>
        <v>1430</v>
      </c>
      <c r="D88" t="s">
        <v>291</v>
      </c>
      <c r="F88" t="s">
        <v>13</v>
      </c>
      <c r="H88" s="1" t="s">
        <v>21</v>
      </c>
      <c r="J88">
        <v>2010</v>
      </c>
      <c r="K88" t="s">
        <v>22</v>
      </c>
    </row>
    <row r="89" spans="1:11" ht="30" x14ac:dyDescent="0.25">
      <c r="A89" t="s">
        <v>11</v>
      </c>
      <c r="B89" t="str">
        <f t="shared" si="2"/>
        <v>2013-01-15</v>
      </c>
      <c r="C89" t="str">
        <f>"1500"</f>
        <v>1500</v>
      </c>
      <c r="D89" t="s">
        <v>288</v>
      </c>
      <c r="F89" t="s">
        <v>13</v>
      </c>
      <c r="H89" s="1" t="s">
        <v>31</v>
      </c>
      <c r="J89">
        <v>2011</v>
      </c>
      <c r="K89" t="s">
        <v>16</v>
      </c>
    </row>
    <row r="90" spans="1:11" ht="45" x14ac:dyDescent="0.25">
      <c r="A90" t="s">
        <v>11</v>
      </c>
      <c r="B90" t="str">
        <f t="shared" si="2"/>
        <v>2013-01-15</v>
      </c>
      <c r="C90" t="str">
        <f>"1530"</f>
        <v>1530</v>
      </c>
      <c r="D90" t="s">
        <v>292</v>
      </c>
      <c r="E90" t="s">
        <v>131</v>
      </c>
      <c r="F90" t="s">
        <v>13</v>
      </c>
      <c r="H90" s="1" t="s">
        <v>92</v>
      </c>
      <c r="J90">
        <v>2002</v>
      </c>
      <c r="K90" t="s">
        <v>22</v>
      </c>
    </row>
    <row r="91" spans="1:11" ht="60" x14ac:dyDescent="0.25">
      <c r="A91" t="s">
        <v>11</v>
      </c>
      <c r="B91" t="str">
        <f t="shared" si="2"/>
        <v>2013-01-15</v>
      </c>
      <c r="C91" t="str">
        <f>"1545"</f>
        <v>1545</v>
      </c>
      <c r="D91" t="s">
        <v>293</v>
      </c>
      <c r="E91" t="s">
        <v>133</v>
      </c>
      <c r="F91" t="s">
        <v>13</v>
      </c>
      <c r="H91" s="1" t="s">
        <v>132</v>
      </c>
      <c r="J91">
        <v>1995</v>
      </c>
      <c r="K91" t="s">
        <v>16</v>
      </c>
    </row>
    <row r="92" spans="1:11" ht="45" x14ac:dyDescent="0.25">
      <c r="A92" t="s">
        <v>11</v>
      </c>
      <c r="B92" t="str">
        <f t="shared" si="2"/>
        <v>2013-01-15</v>
      </c>
      <c r="C92" t="str">
        <f>"1550"</f>
        <v>1550</v>
      </c>
      <c r="D92" t="s">
        <v>294</v>
      </c>
      <c r="F92" t="s">
        <v>13</v>
      </c>
      <c r="H92" s="1" t="s">
        <v>95</v>
      </c>
      <c r="J92">
        <v>2010</v>
      </c>
      <c r="K92" t="s">
        <v>16</v>
      </c>
    </row>
    <row r="93" spans="1:11" ht="30" x14ac:dyDescent="0.25">
      <c r="A93" t="s">
        <v>11</v>
      </c>
      <c r="B93" t="str">
        <f t="shared" si="2"/>
        <v>2013-01-15</v>
      </c>
      <c r="C93" t="str">
        <f>"1555"</f>
        <v>1555</v>
      </c>
      <c r="D93" t="s">
        <v>295</v>
      </c>
      <c r="F93" t="s">
        <v>13</v>
      </c>
      <c r="H93" s="1" t="s">
        <v>96</v>
      </c>
      <c r="J93">
        <v>2011</v>
      </c>
      <c r="K93" t="s">
        <v>16</v>
      </c>
    </row>
    <row r="94" spans="1:11" ht="45" x14ac:dyDescent="0.25">
      <c r="A94" t="s">
        <v>11</v>
      </c>
      <c r="B94" t="str">
        <f t="shared" si="2"/>
        <v>2013-01-15</v>
      </c>
      <c r="C94" t="str">
        <f>"1600"</f>
        <v>1600</v>
      </c>
      <c r="D94" t="s">
        <v>286</v>
      </c>
      <c r="F94" t="s">
        <v>13</v>
      </c>
      <c r="H94" s="1" t="s">
        <v>29</v>
      </c>
      <c r="J94">
        <v>2011</v>
      </c>
      <c r="K94" t="s">
        <v>16</v>
      </c>
    </row>
    <row r="95" spans="1:11" ht="45" x14ac:dyDescent="0.25">
      <c r="A95" t="s">
        <v>11</v>
      </c>
      <c r="B95" t="str">
        <f t="shared" si="2"/>
        <v>2013-01-15</v>
      </c>
      <c r="C95" t="str">
        <f>"1630"</f>
        <v>1630</v>
      </c>
      <c r="D95" t="s">
        <v>285</v>
      </c>
      <c r="E95" t="s">
        <v>135</v>
      </c>
      <c r="F95" t="s">
        <v>13</v>
      </c>
      <c r="H95" s="1" t="s">
        <v>134</v>
      </c>
      <c r="J95">
        <v>2012</v>
      </c>
      <c r="K95" t="s">
        <v>16</v>
      </c>
    </row>
    <row r="96" spans="1:11" ht="45" x14ac:dyDescent="0.25">
      <c r="A96" t="s">
        <v>11</v>
      </c>
      <c r="B96" t="str">
        <f t="shared" si="2"/>
        <v>2013-01-15</v>
      </c>
      <c r="C96" t="str">
        <f>"1700"</f>
        <v>1700</v>
      </c>
      <c r="D96" t="s">
        <v>284</v>
      </c>
      <c r="F96" t="s">
        <v>17</v>
      </c>
      <c r="G96" t="s">
        <v>18</v>
      </c>
      <c r="H96" s="1" t="s">
        <v>27</v>
      </c>
      <c r="J96">
        <v>2011</v>
      </c>
      <c r="K96" t="s">
        <v>16</v>
      </c>
    </row>
    <row r="97" spans="1:11" s="4" customFormat="1" ht="45" x14ac:dyDescent="0.25">
      <c r="A97" s="4" t="s">
        <v>11</v>
      </c>
      <c r="B97" s="4" t="str">
        <f t="shared" si="2"/>
        <v>2013-01-15</v>
      </c>
      <c r="C97" s="4" t="str">
        <f>"1730"</f>
        <v>1730</v>
      </c>
      <c r="D97" s="4" t="s">
        <v>99</v>
      </c>
      <c r="F97" s="4" t="s">
        <v>45</v>
      </c>
      <c r="H97" s="5" t="s">
        <v>43</v>
      </c>
      <c r="J97" s="4">
        <v>2013</v>
      </c>
      <c r="K97" s="4" t="s">
        <v>16</v>
      </c>
    </row>
    <row r="98" spans="1:11" s="4" customFormat="1" ht="45" x14ac:dyDescent="0.25">
      <c r="A98" s="4" t="s">
        <v>11</v>
      </c>
      <c r="B98" s="4" t="str">
        <f t="shared" si="2"/>
        <v>2013-01-15</v>
      </c>
      <c r="C98" s="4" t="str">
        <f>"1800"</f>
        <v>1800</v>
      </c>
      <c r="D98" s="4" t="s">
        <v>88</v>
      </c>
      <c r="F98" s="4" t="s">
        <v>13</v>
      </c>
      <c r="H98" s="5" t="s">
        <v>89</v>
      </c>
      <c r="J98" s="4">
        <v>0</v>
      </c>
      <c r="K98" s="4" t="s">
        <v>15</v>
      </c>
    </row>
    <row r="99" spans="1:11" ht="60" x14ac:dyDescent="0.25">
      <c r="A99" t="s">
        <v>11</v>
      </c>
      <c r="B99" t="str">
        <f t="shared" si="2"/>
        <v>2013-01-15</v>
      </c>
      <c r="C99" t="str">
        <f>"1830"</f>
        <v>1830</v>
      </c>
      <c r="D99" t="s">
        <v>70</v>
      </c>
      <c r="E99" t="s">
        <v>137</v>
      </c>
      <c r="F99" t="s">
        <v>13</v>
      </c>
      <c r="H99" s="1" t="s">
        <v>136</v>
      </c>
      <c r="J99">
        <v>2010</v>
      </c>
      <c r="K99" t="s">
        <v>22</v>
      </c>
    </row>
    <row r="100" spans="1:11" s="4" customFormat="1" ht="45" x14ac:dyDescent="0.25">
      <c r="A100" s="4" t="s">
        <v>11</v>
      </c>
      <c r="B100" s="4" t="str">
        <f t="shared" si="2"/>
        <v>2013-01-15</v>
      </c>
      <c r="C100" s="4" t="str">
        <f>"1900"</f>
        <v>1900</v>
      </c>
      <c r="D100" s="4" t="s">
        <v>99</v>
      </c>
      <c r="F100" s="4" t="s">
        <v>45</v>
      </c>
      <c r="H100" s="5" t="s">
        <v>43</v>
      </c>
      <c r="J100" s="4">
        <v>2013</v>
      </c>
      <c r="K100" s="4" t="s">
        <v>16</v>
      </c>
    </row>
    <row r="101" spans="1:11" s="4" customFormat="1" ht="30" x14ac:dyDescent="0.25">
      <c r="A101" s="4" t="s">
        <v>11</v>
      </c>
      <c r="B101" s="4" t="str">
        <f t="shared" si="2"/>
        <v>2013-01-15</v>
      </c>
      <c r="C101" s="4" t="str">
        <f>"1930"</f>
        <v>1930</v>
      </c>
      <c r="D101" s="4" t="s">
        <v>270</v>
      </c>
      <c r="F101" s="4" t="s">
        <v>45</v>
      </c>
      <c r="H101" s="5" t="s">
        <v>271</v>
      </c>
    </row>
    <row r="102" spans="1:11" ht="30" x14ac:dyDescent="0.25">
      <c r="A102" t="s">
        <v>11</v>
      </c>
      <c r="B102" t="str">
        <f t="shared" si="2"/>
        <v>2013-01-15</v>
      </c>
      <c r="C102" t="str">
        <f>"2000"</f>
        <v>2000</v>
      </c>
      <c r="D102" t="s">
        <v>138</v>
      </c>
      <c r="F102" t="s">
        <v>45</v>
      </c>
      <c r="H102" s="1" t="s">
        <v>139</v>
      </c>
      <c r="J102">
        <v>2012</v>
      </c>
      <c r="K102" t="s">
        <v>112</v>
      </c>
    </row>
    <row r="103" spans="1:11" s="8" customFormat="1" x14ac:dyDescent="0.25">
      <c r="A103" s="8" t="s">
        <v>11</v>
      </c>
      <c r="B103" s="8" t="str">
        <f t="shared" si="2"/>
        <v>2013-01-15</v>
      </c>
      <c r="C103" s="8" t="str">
        <f>"2030"</f>
        <v>2030</v>
      </c>
      <c r="D103" s="8" t="s">
        <v>296</v>
      </c>
      <c r="F103" s="4" t="s">
        <v>45</v>
      </c>
      <c r="H103" s="8" t="s">
        <v>297</v>
      </c>
      <c r="J103" s="8">
        <v>2011</v>
      </c>
      <c r="K103" s="8" t="s">
        <v>16</v>
      </c>
    </row>
    <row r="104" spans="1:11" s="4" customFormat="1" ht="60" x14ac:dyDescent="0.25">
      <c r="A104" s="4" t="s">
        <v>11</v>
      </c>
      <c r="B104" s="4" t="str">
        <f t="shared" si="2"/>
        <v>2013-01-15</v>
      </c>
      <c r="C104" s="4" t="str">
        <f>"2100"</f>
        <v>2100</v>
      </c>
      <c r="D104" s="4" t="s">
        <v>140</v>
      </c>
      <c r="E104" s="4" t="s">
        <v>142</v>
      </c>
      <c r="F104" s="4" t="s">
        <v>17</v>
      </c>
      <c r="H104" s="5" t="s">
        <v>141</v>
      </c>
      <c r="J104" s="4">
        <v>0</v>
      </c>
      <c r="K104" s="4" t="s">
        <v>16</v>
      </c>
    </row>
    <row r="105" spans="1:11" ht="45" x14ac:dyDescent="0.25">
      <c r="A105" t="s">
        <v>11</v>
      </c>
      <c r="B105" t="str">
        <f t="shared" si="2"/>
        <v>2013-01-15</v>
      </c>
      <c r="C105" t="str">
        <f>"2200"</f>
        <v>2200</v>
      </c>
      <c r="D105" t="s">
        <v>143</v>
      </c>
      <c r="E105" t="s">
        <v>145</v>
      </c>
      <c r="F105" t="s">
        <v>17</v>
      </c>
      <c r="G105" t="s">
        <v>18</v>
      </c>
      <c r="H105" s="1" t="s">
        <v>144</v>
      </c>
      <c r="J105">
        <v>0</v>
      </c>
      <c r="K105" t="s">
        <v>16</v>
      </c>
    </row>
    <row r="106" spans="1:11" s="4" customFormat="1" ht="45" x14ac:dyDescent="0.25">
      <c r="A106" s="4" t="s">
        <v>11</v>
      </c>
      <c r="B106" s="4" t="str">
        <f t="shared" si="2"/>
        <v>2013-01-15</v>
      </c>
      <c r="C106" s="4" t="str">
        <f>"2300"</f>
        <v>2300</v>
      </c>
      <c r="D106" s="4" t="s">
        <v>99</v>
      </c>
      <c r="F106" s="4" t="s">
        <v>45</v>
      </c>
      <c r="H106" s="5" t="s">
        <v>43</v>
      </c>
      <c r="J106" s="4">
        <v>2013</v>
      </c>
      <c r="K106" s="4" t="s">
        <v>16</v>
      </c>
    </row>
    <row r="107" spans="1:11" ht="60" x14ac:dyDescent="0.25">
      <c r="A107" t="s">
        <v>11</v>
      </c>
      <c r="B107" t="str">
        <f t="shared" si="2"/>
        <v>2013-01-15</v>
      </c>
      <c r="C107" t="str">
        <f>"2330"</f>
        <v>2330</v>
      </c>
      <c r="D107" t="s">
        <v>70</v>
      </c>
      <c r="E107" t="s">
        <v>137</v>
      </c>
      <c r="F107" t="s">
        <v>13</v>
      </c>
      <c r="H107" s="1" t="s">
        <v>136</v>
      </c>
      <c r="J107">
        <v>2010</v>
      </c>
      <c r="K107" t="s">
        <v>22</v>
      </c>
    </row>
    <row r="108" spans="1:11" ht="45" x14ac:dyDescent="0.25">
      <c r="A108" t="s">
        <v>11</v>
      </c>
      <c r="B108" t="str">
        <f t="shared" ref="B108:B148" si="3">"2013-01-16"</f>
        <v>2013-01-16</v>
      </c>
      <c r="C108" t="str">
        <f>"0000"</f>
        <v>0000</v>
      </c>
      <c r="D108" t="s">
        <v>40</v>
      </c>
      <c r="F108" t="s">
        <v>17</v>
      </c>
      <c r="G108" t="s">
        <v>18</v>
      </c>
      <c r="H108" s="1" t="s">
        <v>41</v>
      </c>
      <c r="J108">
        <v>2012</v>
      </c>
      <c r="K108" t="s">
        <v>16</v>
      </c>
    </row>
    <row r="109" spans="1:11" x14ac:dyDescent="0.25">
      <c r="A109" t="s">
        <v>11</v>
      </c>
      <c r="B109" t="str">
        <f t="shared" si="3"/>
        <v>2013-01-16</v>
      </c>
      <c r="C109" t="str">
        <f>"0100"</f>
        <v>0100</v>
      </c>
      <c r="D109" t="s">
        <v>117</v>
      </c>
      <c r="F109" t="s">
        <v>45</v>
      </c>
      <c r="H109" s="1" t="s">
        <v>118</v>
      </c>
      <c r="J109">
        <v>2011</v>
      </c>
      <c r="K109" t="s">
        <v>16</v>
      </c>
    </row>
    <row r="110" spans="1:11" ht="30" x14ac:dyDescent="0.25">
      <c r="A110" t="s">
        <v>11</v>
      </c>
      <c r="B110" t="str">
        <f t="shared" si="3"/>
        <v>2013-01-16</v>
      </c>
      <c r="C110" t="str">
        <f>"0200"</f>
        <v>0200</v>
      </c>
      <c r="D110" t="s">
        <v>119</v>
      </c>
      <c r="E110" t="s">
        <v>147</v>
      </c>
      <c r="F110" t="s">
        <v>45</v>
      </c>
      <c r="H110" s="1" t="s">
        <v>146</v>
      </c>
      <c r="J110">
        <v>2008</v>
      </c>
      <c r="K110" t="s">
        <v>16</v>
      </c>
    </row>
    <row r="111" spans="1:11" ht="45" x14ac:dyDescent="0.25">
      <c r="A111" t="s">
        <v>11</v>
      </c>
      <c r="B111" t="str">
        <f t="shared" si="3"/>
        <v>2013-01-16</v>
      </c>
      <c r="C111" t="str">
        <f>"0300"</f>
        <v>0300</v>
      </c>
      <c r="D111" t="s">
        <v>44</v>
      </c>
      <c r="E111" t="s">
        <v>149</v>
      </c>
      <c r="F111" t="s">
        <v>45</v>
      </c>
      <c r="H111" s="1" t="s">
        <v>148</v>
      </c>
      <c r="J111">
        <v>2012</v>
      </c>
      <c r="K111" t="s">
        <v>16</v>
      </c>
    </row>
    <row r="112" spans="1:11" ht="45" x14ac:dyDescent="0.25">
      <c r="A112" t="s">
        <v>11</v>
      </c>
      <c r="B112" t="str">
        <f t="shared" si="3"/>
        <v>2013-01-16</v>
      </c>
      <c r="C112" t="str">
        <f>"0400"</f>
        <v>0400</v>
      </c>
      <c r="D112" t="s">
        <v>123</v>
      </c>
      <c r="F112" t="s">
        <v>45</v>
      </c>
      <c r="H112" s="1" t="s">
        <v>150</v>
      </c>
      <c r="J112">
        <v>2011</v>
      </c>
      <c r="K112" t="s">
        <v>16</v>
      </c>
    </row>
    <row r="113" spans="1:11" x14ac:dyDescent="0.25">
      <c r="A113" t="s">
        <v>11</v>
      </c>
      <c r="B113" t="str">
        <f t="shared" si="3"/>
        <v>2013-01-16</v>
      </c>
      <c r="C113" t="str">
        <f>"0500"</f>
        <v>0500</v>
      </c>
      <c r="D113" t="s">
        <v>12</v>
      </c>
      <c r="F113" t="s">
        <v>17</v>
      </c>
      <c r="G113" t="s">
        <v>151</v>
      </c>
      <c r="H113" s="1" t="s">
        <v>19</v>
      </c>
      <c r="J113">
        <v>2008</v>
      </c>
      <c r="K113" t="s">
        <v>16</v>
      </c>
    </row>
    <row r="114" spans="1:11" s="4" customFormat="1" ht="45" x14ac:dyDescent="0.25">
      <c r="A114" s="4" t="s">
        <v>11</v>
      </c>
      <c r="B114" s="4" t="str">
        <f t="shared" si="3"/>
        <v>2013-01-16</v>
      </c>
      <c r="C114" s="4" t="str">
        <f>"0600"</f>
        <v>0600</v>
      </c>
      <c r="D114" s="4" t="s">
        <v>285</v>
      </c>
      <c r="E114" s="4" t="s">
        <v>135</v>
      </c>
      <c r="F114" s="4" t="s">
        <v>13</v>
      </c>
      <c r="H114" s="5" t="s">
        <v>134</v>
      </c>
      <c r="J114" s="4">
        <v>2012</v>
      </c>
      <c r="K114" s="4" t="s">
        <v>16</v>
      </c>
    </row>
    <row r="115" spans="1:11" ht="45" x14ac:dyDescent="0.25">
      <c r="A115" t="s">
        <v>11</v>
      </c>
      <c r="B115" t="str">
        <f t="shared" si="3"/>
        <v>2013-01-16</v>
      </c>
      <c r="C115" t="str">
        <f>"0630"</f>
        <v>0630</v>
      </c>
      <c r="D115" t="s">
        <v>284</v>
      </c>
      <c r="F115" t="s">
        <v>17</v>
      </c>
      <c r="G115" t="s">
        <v>18</v>
      </c>
      <c r="H115" s="1" t="s">
        <v>27</v>
      </c>
      <c r="J115">
        <v>2011</v>
      </c>
      <c r="K115" t="s">
        <v>16</v>
      </c>
    </row>
    <row r="116" spans="1:11" ht="45" x14ac:dyDescent="0.25">
      <c r="A116" t="s">
        <v>11</v>
      </c>
      <c r="B116" t="str">
        <f t="shared" si="3"/>
        <v>2013-01-16</v>
      </c>
      <c r="C116" t="str">
        <f>"0700"</f>
        <v>0700</v>
      </c>
      <c r="D116" t="s">
        <v>286</v>
      </c>
      <c r="F116" t="s">
        <v>13</v>
      </c>
      <c r="H116" s="1" t="s">
        <v>29</v>
      </c>
      <c r="J116">
        <v>2011</v>
      </c>
      <c r="K116" t="s">
        <v>16</v>
      </c>
    </row>
    <row r="117" spans="1:11" ht="45" x14ac:dyDescent="0.25">
      <c r="A117" t="s">
        <v>11</v>
      </c>
      <c r="B117" t="str">
        <f t="shared" si="3"/>
        <v>2013-01-16</v>
      </c>
      <c r="C117" t="str">
        <f>"0730"</f>
        <v>0730</v>
      </c>
      <c r="D117" t="s">
        <v>287</v>
      </c>
      <c r="E117" t="s">
        <v>152</v>
      </c>
      <c r="F117" t="s">
        <v>13</v>
      </c>
      <c r="H117" s="1" t="s">
        <v>82</v>
      </c>
      <c r="J117">
        <v>2005</v>
      </c>
      <c r="K117" t="s">
        <v>22</v>
      </c>
    </row>
    <row r="118" spans="1:11" ht="30" x14ac:dyDescent="0.25">
      <c r="A118" t="s">
        <v>11</v>
      </c>
      <c r="B118" t="str">
        <f t="shared" si="3"/>
        <v>2013-01-16</v>
      </c>
      <c r="C118" t="str">
        <f>"0800"</f>
        <v>0800</v>
      </c>
      <c r="D118" t="s">
        <v>288</v>
      </c>
      <c r="F118" t="s">
        <v>13</v>
      </c>
      <c r="H118" s="1" t="s">
        <v>31</v>
      </c>
      <c r="J118">
        <v>2011</v>
      </c>
      <c r="K118" t="s">
        <v>16</v>
      </c>
    </row>
    <row r="119" spans="1:11" ht="45" x14ac:dyDescent="0.25">
      <c r="A119" t="s">
        <v>11</v>
      </c>
      <c r="B119" t="str">
        <f t="shared" si="3"/>
        <v>2013-01-16</v>
      </c>
      <c r="C119" t="str">
        <f>"0830"</f>
        <v>0830</v>
      </c>
      <c r="D119" t="s">
        <v>289</v>
      </c>
      <c r="H119" s="1" t="s">
        <v>84</v>
      </c>
      <c r="J119">
        <v>0</v>
      </c>
      <c r="K119" t="s">
        <v>85</v>
      </c>
    </row>
    <row r="120" spans="1:11" ht="45" x14ac:dyDescent="0.25">
      <c r="A120" t="s">
        <v>11</v>
      </c>
      <c r="B120" t="str">
        <f t="shared" si="3"/>
        <v>2013-01-16</v>
      </c>
      <c r="C120" t="str">
        <f>"0845"</f>
        <v>0845</v>
      </c>
      <c r="D120" t="s">
        <v>289</v>
      </c>
      <c r="H120" s="1" t="s">
        <v>84</v>
      </c>
      <c r="J120">
        <v>0</v>
      </c>
      <c r="K120" t="s">
        <v>85</v>
      </c>
    </row>
    <row r="121" spans="1:11" ht="30" x14ac:dyDescent="0.25">
      <c r="A121" t="s">
        <v>11</v>
      </c>
      <c r="B121" t="str">
        <f t="shared" si="3"/>
        <v>2013-01-16</v>
      </c>
      <c r="C121" t="str">
        <f>"0900"</f>
        <v>0900</v>
      </c>
      <c r="D121" t="s">
        <v>290</v>
      </c>
      <c r="E121" t="s">
        <v>154</v>
      </c>
      <c r="F121" t="s">
        <v>13</v>
      </c>
      <c r="H121" s="1" t="s">
        <v>153</v>
      </c>
      <c r="J121">
        <v>2009</v>
      </c>
      <c r="K121" t="s">
        <v>16</v>
      </c>
    </row>
    <row r="122" spans="1:11" ht="45" x14ac:dyDescent="0.25">
      <c r="A122" t="s">
        <v>11</v>
      </c>
      <c r="B122" t="str">
        <f t="shared" si="3"/>
        <v>2013-01-16</v>
      </c>
      <c r="C122" t="str">
        <f>"0930"</f>
        <v>0930</v>
      </c>
      <c r="D122" t="s">
        <v>291</v>
      </c>
      <c r="F122" t="s">
        <v>13</v>
      </c>
      <c r="H122" s="1" t="s">
        <v>21</v>
      </c>
      <c r="J122">
        <v>2010</v>
      </c>
      <c r="K122" t="s">
        <v>22</v>
      </c>
    </row>
    <row r="123" spans="1:11" s="4" customFormat="1" ht="45" x14ac:dyDescent="0.25">
      <c r="A123" s="4" t="s">
        <v>11</v>
      </c>
      <c r="B123" s="4" t="str">
        <f t="shared" si="3"/>
        <v>2013-01-16</v>
      </c>
      <c r="C123" s="4" t="str">
        <f>"1000"</f>
        <v>1000</v>
      </c>
      <c r="D123" s="4" t="s">
        <v>88</v>
      </c>
      <c r="F123" s="4" t="s">
        <v>13</v>
      </c>
      <c r="H123" s="5" t="s">
        <v>89</v>
      </c>
      <c r="J123" s="4">
        <v>0</v>
      </c>
      <c r="K123" s="4" t="s">
        <v>15</v>
      </c>
    </row>
    <row r="124" spans="1:11" ht="60" x14ac:dyDescent="0.25">
      <c r="A124" t="s">
        <v>11</v>
      </c>
      <c r="B124" t="str">
        <f t="shared" si="3"/>
        <v>2013-01-16</v>
      </c>
      <c r="C124" t="str">
        <f>"1030"</f>
        <v>1030</v>
      </c>
      <c r="D124" t="s">
        <v>70</v>
      </c>
      <c r="E124" t="s">
        <v>137</v>
      </c>
      <c r="F124" t="s">
        <v>13</v>
      </c>
      <c r="H124" s="1" t="s">
        <v>136</v>
      </c>
      <c r="J124">
        <v>2010</v>
      </c>
      <c r="K124" t="s">
        <v>22</v>
      </c>
    </row>
    <row r="125" spans="1:11" s="4" customFormat="1" ht="30" x14ac:dyDescent="0.25">
      <c r="A125" s="4" t="s">
        <v>11</v>
      </c>
      <c r="B125" s="4" t="str">
        <f>"2013-01-16"</f>
        <v>2013-01-16</v>
      </c>
      <c r="C125" s="4" t="str">
        <f>"1100"</f>
        <v>1100</v>
      </c>
      <c r="D125" s="4" t="s">
        <v>270</v>
      </c>
      <c r="F125" s="4" t="s">
        <v>45</v>
      </c>
      <c r="H125" s="5" t="s">
        <v>271</v>
      </c>
    </row>
    <row r="126" spans="1:11" ht="30" x14ac:dyDescent="0.25">
      <c r="A126" t="s">
        <v>11</v>
      </c>
      <c r="B126" t="str">
        <f t="shared" si="3"/>
        <v>2013-01-16</v>
      </c>
      <c r="C126" t="str">
        <f>"1130"</f>
        <v>1130</v>
      </c>
      <c r="D126" t="s">
        <v>138</v>
      </c>
      <c r="F126" t="s">
        <v>45</v>
      </c>
      <c r="H126" s="1" t="s">
        <v>139</v>
      </c>
      <c r="J126">
        <v>2012</v>
      </c>
      <c r="K126" t="s">
        <v>112</v>
      </c>
    </row>
    <row r="127" spans="1:11" ht="45" x14ac:dyDescent="0.25">
      <c r="A127" t="s">
        <v>11</v>
      </c>
      <c r="B127" t="str">
        <f t="shared" si="3"/>
        <v>2013-01-16</v>
      </c>
      <c r="C127" t="str">
        <f>"1230"</f>
        <v>1230</v>
      </c>
      <c r="D127" t="s">
        <v>155</v>
      </c>
      <c r="E127" t="s">
        <v>157</v>
      </c>
      <c r="F127" t="s">
        <v>13</v>
      </c>
      <c r="H127" s="1" t="s">
        <v>156</v>
      </c>
      <c r="J127">
        <v>1993</v>
      </c>
      <c r="K127" t="s">
        <v>16</v>
      </c>
    </row>
    <row r="128" spans="1:11" ht="45" x14ac:dyDescent="0.25">
      <c r="A128" t="s">
        <v>11</v>
      </c>
      <c r="B128" t="str">
        <f t="shared" si="3"/>
        <v>2013-01-16</v>
      </c>
      <c r="C128" t="str">
        <f>"1330"</f>
        <v>1330</v>
      </c>
      <c r="D128" t="s">
        <v>143</v>
      </c>
      <c r="E128" t="s">
        <v>145</v>
      </c>
      <c r="F128" t="s">
        <v>17</v>
      </c>
      <c r="G128" t="s">
        <v>18</v>
      </c>
      <c r="H128" s="1" t="s">
        <v>144</v>
      </c>
      <c r="J128">
        <v>0</v>
      </c>
      <c r="K128" t="s">
        <v>16</v>
      </c>
    </row>
    <row r="129" spans="1:11" ht="45" x14ac:dyDescent="0.25">
      <c r="A129" t="s">
        <v>11</v>
      </c>
      <c r="B129" t="str">
        <f t="shared" si="3"/>
        <v>2013-01-16</v>
      </c>
      <c r="C129" t="str">
        <f>"1430"</f>
        <v>1430</v>
      </c>
      <c r="D129" t="s">
        <v>291</v>
      </c>
      <c r="F129" t="s">
        <v>13</v>
      </c>
      <c r="H129" s="1" t="s">
        <v>21</v>
      </c>
      <c r="J129">
        <v>2010</v>
      </c>
      <c r="K129" t="s">
        <v>22</v>
      </c>
    </row>
    <row r="130" spans="1:11" ht="30" x14ac:dyDescent="0.25">
      <c r="A130" t="s">
        <v>11</v>
      </c>
      <c r="B130" t="str">
        <f t="shared" si="3"/>
        <v>2013-01-16</v>
      </c>
      <c r="C130" t="str">
        <f>"1500"</f>
        <v>1500</v>
      </c>
      <c r="D130" t="s">
        <v>288</v>
      </c>
      <c r="F130" t="s">
        <v>13</v>
      </c>
      <c r="H130" s="1" t="s">
        <v>31</v>
      </c>
      <c r="J130">
        <v>2011</v>
      </c>
      <c r="K130" t="s">
        <v>16</v>
      </c>
    </row>
    <row r="131" spans="1:11" ht="45" x14ac:dyDescent="0.25">
      <c r="A131" t="s">
        <v>11</v>
      </c>
      <c r="B131" t="str">
        <f t="shared" si="3"/>
        <v>2013-01-16</v>
      </c>
      <c r="C131" t="str">
        <f>"1530"</f>
        <v>1530</v>
      </c>
      <c r="D131" t="s">
        <v>292</v>
      </c>
      <c r="E131" t="s">
        <v>158</v>
      </c>
      <c r="F131" t="s">
        <v>13</v>
      </c>
      <c r="H131" s="1" t="s">
        <v>92</v>
      </c>
      <c r="J131">
        <v>2002</v>
      </c>
      <c r="K131" t="s">
        <v>22</v>
      </c>
    </row>
    <row r="132" spans="1:11" ht="45" x14ac:dyDescent="0.25">
      <c r="A132" t="s">
        <v>11</v>
      </c>
      <c r="B132" t="str">
        <f t="shared" si="3"/>
        <v>2013-01-16</v>
      </c>
      <c r="C132" t="str">
        <f>"1545"</f>
        <v>1545</v>
      </c>
      <c r="D132" t="s">
        <v>293</v>
      </c>
      <c r="E132" t="s">
        <v>272</v>
      </c>
      <c r="F132" t="s">
        <v>13</v>
      </c>
      <c r="H132" s="1" t="s">
        <v>159</v>
      </c>
      <c r="J132">
        <v>1995</v>
      </c>
      <c r="K132" t="s">
        <v>16</v>
      </c>
    </row>
    <row r="133" spans="1:11" ht="45" x14ac:dyDescent="0.25">
      <c r="A133" t="s">
        <v>11</v>
      </c>
      <c r="B133" t="str">
        <f t="shared" si="3"/>
        <v>2013-01-16</v>
      </c>
      <c r="C133" t="str">
        <f>"1550"</f>
        <v>1550</v>
      </c>
      <c r="D133" t="s">
        <v>294</v>
      </c>
      <c r="F133" t="s">
        <v>13</v>
      </c>
      <c r="H133" s="1" t="s">
        <v>95</v>
      </c>
      <c r="J133">
        <v>2010</v>
      </c>
      <c r="K133" t="s">
        <v>16</v>
      </c>
    </row>
    <row r="134" spans="1:11" ht="30" x14ac:dyDescent="0.25">
      <c r="A134" t="s">
        <v>11</v>
      </c>
      <c r="B134" t="str">
        <f t="shared" si="3"/>
        <v>2013-01-16</v>
      </c>
      <c r="C134" t="str">
        <f>"1555"</f>
        <v>1555</v>
      </c>
      <c r="D134" t="s">
        <v>295</v>
      </c>
      <c r="F134" t="s">
        <v>13</v>
      </c>
      <c r="H134" s="1" t="s">
        <v>96</v>
      </c>
      <c r="J134">
        <v>2011</v>
      </c>
      <c r="K134" t="s">
        <v>16</v>
      </c>
    </row>
    <row r="135" spans="1:11" ht="45" x14ac:dyDescent="0.25">
      <c r="A135" t="s">
        <v>11</v>
      </c>
      <c r="B135" t="str">
        <f t="shared" si="3"/>
        <v>2013-01-16</v>
      </c>
      <c r="C135" t="str">
        <f>"1600"</f>
        <v>1600</v>
      </c>
      <c r="D135" t="s">
        <v>286</v>
      </c>
      <c r="F135" t="s">
        <v>13</v>
      </c>
      <c r="H135" s="1" t="s">
        <v>29</v>
      </c>
      <c r="J135">
        <v>2011</v>
      </c>
      <c r="K135" t="s">
        <v>16</v>
      </c>
    </row>
    <row r="136" spans="1:11" ht="45" x14ac:dyDescent="0.25">
      <c r="A136" t="s">
        <v>11</v>
      </c>
      <c r="B136" t="str">
        <f t="shared" si="3"/>
        <v>2013-01-16</v>
      </c>
      <c r="C136" t="str">
        <f>"1630"</f>
        <v>1630</v>
      </c>
      <c r="D136" t="s">
        <v>285</v>
      </c>
      <c r="E136" t="s">
        <v>161</v>
      </c>
      <c r="F136" t="s">
        <v>13</v>
      </c>
      <c r="H136" s="1" t="s">
        <v>160</v>
      </c>
      <c r="J136">
        <v>2012</v>
      </c>
      <c r="K136" t="s">
        <v>16</v>
      </c>
    </row>
    <row r="137" spans="1:11" ht="45" x14ac:dyDescent="0.25">
      <c r="A137" t="s">
        <v>11</v>
      </c>
      <c r="B137" t="str">
        <f t="shared" si="3"/>
        <v>2013-01-16</v>
      </c>
      <c r="C137" t="str">
        <f>"1700"</f>
        <v>1700</v>
      </c>
      <c r="D137" t="s">
        <v>284</v>
      </c>
      <c r="F137" t="s">
        <v>17</v>
      </c>
      <c r="G137" t="s">
        <v>18</v>
      </c>
      <c r="H137" s="1" t="s">
        <v>27</v>
      </c>
      <c r="J137">
        <v>2011</v>
      </c>
      <c r="K137" t="s">
        <v>16</v>
      </c>
    </row>
    <row r="138" spans="1:11" ht="45" x14ac:dyDescent="0.25">
      <c r="A138" t="s">
        <v>11</v>
      </c>
      <c r="B138" t="str">
        <f t="shared" si="3"/>
        <v>2013-01-16</v>
      </c>
      <c r="C138" t="str">
        <f>"1730"</f>
        <v>1730</v>
      </c>
      <c r="D138" t="s">
        <v>99</v>
      </c>
      <c r="F138" t="s">
        <v>45</v>
      </c>
      <c r="H138" s="1" t="s">
        <v>43</v>
      </c>
      <c r="J138">
        <v>2013</v>
      </c>
      <c r="K138" t="s">
        <v>16</v>
      </c>
    </row>
    <row r="139" spans="1:11" s="4" customFormat="1" ht="45" x14ac:dyDescent="0.25">
      <c r="A139" s="4" t="s">
        <v>11</v>
      </c>
      <c r="B139" s="4" t="str">
        <f t="shared" si="3"/>
        <v>2013-01-16</v>
      </c>
      <c r="C139" s="4" t="str">
        <f>"1800"</f>
        <v>1800</v>
      </c>
      <c r="D139" s="4" t="s">
        <v>88</v>
      </c>
      <c r="F139" s="4" t="s">
        <v>13</v>
      </c>
      <c r="H139" s="5" t="s">
        <v>89</v>
      </c>
      <c r="J139" s="4">
        <v>0</v>
      </c>
      <c r="K139" s="4" t="s">
        <v>15</v>
      </c>
    </row>
    <row r="140" spans="1:11" ht="45" x14ac:dyDescent="0.25">
      <c r="A140" t="s">
        <v>11</v>
      </c>
      <c r="B140" t="str">
        <f t="shared" si="3"/>
        <v>2013-01-16</v>
      </c>
      <c r="C140" t="str">
        <f>"1830"</f>
        <v>1830</v>
      </c>
      <c r="D140" t="s">
        <v>70</v>
      </c>
      <c r="E140" t="s">
        <v>163</v>
      </c>
      <c r="F140" t="s">
        <v>13</v>
      </c>
      <c r="H140" s="1" t="s">
        <v>162</v>
      </c>
      <c r="J140">
        <v>2010</v>
      </c>
      <c r="K140" t="s">
        <v>22</v>
      </c>
    </row>
    <row r="141" spans="1:11" s="4" customFormat="1" ht="45" x14ac:dyDescent="0.25">
      <c r="A141" s="4" t="s">
        <v>11</v>
      </c>
      <c r="B141" s="4" t="str">
        <f t="shared" si="3"/>
        <v>2013-01-16</v>
      </c>
      <c r="C141" s="4" t="str">
        <f>"1900"</f>
        <v>1900</v>
      </c>
      <c r="D141" s="4" t="s">
        <v>99</v>
      </c>
      <c r="F141" s="4" t="s">
        <v>45</v>
      </c>
      <c r="H141" s="5" t="s">
        <v>43</v>
      </c>
      <c r="J141" s="4">
        <v>2013</v>
      </c>
      <c r="K141" s="4" t="s">
        <v>16</v>
      </c>
    </row>
    <row r="142" spans="1:11" ht="45" x14ac:dyDescent="0.25">
      <c r="A142" t="s">
        <v>11</v>
      </c>
      <c r="B142" t="str">
        <f t="shared" si="3"/>
        <v>2013-01-16</v>
      </c>
      <c r="C142" t="str">
        <f>"1930"</f>
        <v>1930</v>
      </c>
      <c r="D142" t="s">
        <v>164</v>
      </c>
      <c r="E142" t="s">
        <v>166</v>
      </c>
      <c r="F142" t="s">
        <v>13</v>
      </c>
      <c r="H142" s="1" t="s">
        <v>165</v>
      </c>
      <c r="J142">
        <v>2010</v>
      </c>
      <c r="K142" t="s">
        <v>167</v>
      </c>
    </row>
    <row r="143" spans="1:11" ht="45" x14ac:dyDescent="0.25">
      <c r="A143" t="s">
        <v>11</v>
      </c>
      <c r="B143" t="str">
        <f t="shared" si="3"/>
        <v>2013-01-16</v>
      </c>
      <c r="C143" t="str">
        <f>"2000"</f>
        <v>2000</v>
      </c>
      <c r="D143" t="s">
        <v>168</v>
      </c>
      <c r="E143" t="s">
        <v>170</v>
      </c>
      <c r="F143" t="s">
        <v>17</v>
      </c>
      <c r="G143" t="s">
        <v>18</v>
      </c>
      <c r="H143" s="1" t="s">
        <v>169</v>
      </c>
      <c r="J143">
        <v>0</v>
      </c>
      <c r="K143" t="s">
        <v>16</v>
      </c>
    </row>
    <row r="144" spans="1:11" ht="45" x14ac:dyDescent="0.25">
      <c r="A144" t="s">
        <v>11</v>
      </c>
      <c r="B144" t="str">
        <f t="shared" si="3"/>
        <v>2013-01-16</v>
      </c>
      <c r="C144" t="str">
        <f>"2030"</f>
        <v>2030</v>
      </c>
      <c r="D144" t="s">
        <v>171</v>
      </c>
      <c r="F144" t="s">
        <v>17</v>
      </c>
      <c r="H144" s="1" t="s">
        <v>172</v>
      </c>
      <c r="J144">
        <v>2011</v>
      </c>
      <c r="K144" t="s">
        <v>16</v>
      </c>
    </row>
    <row r="145" spans="1:11" s="4" customFormat="1" ht="45" x14ac:dyDescent="0.25">
      <c r="A145" s="4" t="s">
        <v>11</v>
      </c>
      <c r="B145" s="4" t="str">
        <f t="shared" si="3"/>
        <v>2013-01-16</v>
      </c>
      <c r="C145" s="4" t="str">
        <f>"2200"</f>
        <v>2200</v>
      </c>
      <c r="D145" s="4" t="s">
        <v>173</v>
      </c>
      <c r="F145" s="4" t="s">
        <v>17</v>
      </c>
      <c r="G145" s="4" t="s">
        <v>18</v>
      </c>
      <c r="H145" s="5" t="s">
        <v>174</v>
      </c>
      <c r="J145" s="4">
        <v>2008</v>
      </c>
      <c r="K145" s="4" t="s">
        <v>16</v>
      </c>
    </row>
    <row r="146" spans="1:11" ht="45" x14ac:dyDescent="0.25">
      <c r="A146" t="s">
        <v>11</v>
      </c>
      <c r="B146" t="str">
        <f t="shared" si="3"/>
        <v>2013-01-16</v>
      </c>
      <c r="C146" t="str">
        <f>"2230"</f>
        <v>2230</v>
      </c>
      <c r="D146" t="s">
        <v>175</v>
      </c>
      <c r="E146" t="s">
        <v>177</v>
      </c>
      <c r="F146" t="s">
        <v>13</v>
      </c>
      <c r="H146" s="1" t="s">
        <v>176</v>
      </c>
      <c r="J146">
        <v>2011</v>
      </c>
      <c r="K146" t="s">
        <v>16</v>
      </c>
    </row>
    <row r="147" spans="1:11" s="4" customFormat="1" ht="45" x14ac:dyDescent="0.25">
      <c r="A147" s="4" t="s">
        <v>11</v>
      </c>
      <c r="B147" s="4" t="str">
        <f t="shared" si="3"/>
        <v>2013-01-16</v>
      </c>
      <c r="C147" s="4" t="str">
        <f>"2300"</f>
        <v>2300</v>
      </c>
      <c r="D147" s="4" t="s">
        <v>99</v>
      </c>
      <c r="F147" s="4" t="s">
        <v>45</v>
      </c>
      <c r="H147" s="5" t="s">
        <v>43</v>
      </c>
      <c r="J147" s="4">
        <v>2013</v>
      </c>
      <c r="K147" s="4" t="s">
        <v>16</v>
      </c>
    </row>
    <row r="148" spans="1:11" ht="45" x14ac:dyDescent="0.25">
      <c r="A148" t="s">
        <v>11</v>
      </c>
      <c r="B148" t="str">
        <f t="shared" si="3"/>
        <v>2013-01-16</v>
      </c>
      <c r="C148" t="str">
        <f>"2330"</f>
        <v>2330</v>
      </c>
      <c r="D148" t="s">
        <v>70</v>
      </c>
      <c r="E148" t="s">
        <v>163</v>
      </c>
      <c r="F148" t="s">
        <v>13</v>
      </c>
      <c r="H148" s="1" t="s">
        <v>162</v>
      </c>
      <c r="J148">
        <v>2010</v>
      </c>
      <c r="K148" t="s">
        <v>22</v>
      </c>
    </row>
    <row r="149" spans="1:11" ht="45" x14ac:dyDescent="0.25">
      <c r="A149" t="s">
        <v>11</v>
      </c>
      <c r="B149" t="str">
        <f t="shared" ref="B149:B190" si="4">"2013-01-17"</f>
        <v>2013-01-17</v>
      </c>
      <c r="C149" t="str">
        <f>"0000"</f>
        <v>0000</v>
      </c>
      <c r="D149" t="s">
        <v>40</v>
      </c>
      <c r="F149" t="s">
        <v>17</v>
      </c>
      <c r="H149" s="1" t="s">
        <v>41</v>
      </c>
      <c r="J149">
        <v>2012</v>
      </c>
      <c r="K149" t="s">
        <v>16</v>
      </c>
    </row>
    <row r="150" spans="1:11" x14ac:dyDescent="0.25">
      <c r="A150" t="s">
        <v>11</v>
      </c>
      <c r="B150" t="str">
        <f t="shared" si="4"/>
        <v>2013-01-17</v>
      </c>
      <c r="C150" t="str">
        <f>"0100"</f>
        <v>0100</v>
      </c>
      <c r="D150" t="s">
        <v>117</v>
      </c>
      <c r="F150" t="s">
        <v>45</v>
      </c>
      <c r="H150" s="1" t="s">
        <v>118</v>
      </c>
      <c r="J150">
        <v>2011</v>
      </c>
      <c r="K150" t="s">
        <v>16</v>
      </c>
    </row>
    <row r="151" spans="1:11" ht="30" x14ac:dyDescent="0.25">
      <c r="A151" t="s">
        <v>11</v>
      </c>
      <c r="B151" t="str">
        <f t="shared" si="4"/>
        <v>2013-01-17</v>
      </c>
      <c r="C151" t="str">
        <f>"0200"</f>
        <v>0200</v>
      </c>
      <c r="D151" t="s">
        <v>178</v>
      </c>
      <c r="E151" t="s">
        <v>180</v>
      </c>
      <c r="F151" t="s">
        <v>45</v>
      </c>
      <c r="H151" s="1" t="s">
        <v>179</v>
      </c>
      <c r="J151">
        <v>2010</v>
      </c>
      <c r="K151" t="s">
        <v>16</v>
      </c>
    </row>
    <row r="152" spans="1:11" ht="45" x14ac:dyDescent="0.25">
      <c r="A152" t="s">
        <v>11</v>
      </c>
      <c r="B152" t="str">
        <f t="shared" si="4"/>
        <v>2013-01-17</v>
      </c>
      <c r="C152" t="str">
        <f>"0300"</f>
        <v>0300</v>
      </c>
      <c r="D152" t="s">
        <v>44</v>
      </c>
      <c r="E152" t="s">
        <v>182</v>
      </c>
      <c r="F152" t="s">
        <v>45</v>
      </c>
      <c r="H152" s="1" t="s">
        <v>181</v>
      </c>
      <c r="J152">
        <v>2012</v>
      </c>
      <c r="K152" t="s">
        <v>16</v>
      </c>
    </row>
    <row r="153" spans="1:11" ht="45" x14ac:dyDescent="0.25">
      <c r="A153" t="s">
        <v>11</v>
      </c>
      <c r="B153" t="str">
        <f t="shared" si="4"/>
        <v>2013-01-17</v>
      </c>
      <c r="C153" t="str">
        <f>"0400"</f>
        <v>0400</v>
      </c>
      <c r="D153" t="s">
        <v>123</v>
      </c>
      <c r="F153" t="s">
        <v>45</v>
      </c>
      <c r="H153" s="1" t="s">
        <v>150</v>
      </c>
      <c r="J153">
        <v>2011</v>
      </c>
      <c r="K153" t="s">
        <v>16</v>
      </c>
    </row>
    <row r="154" spans="1:11" x14ac:dyDescent="0.25">
      <c r="A154" t="s">
        <v>11</v>
      </c>
      <c r="B154" t="str">
        <f t="shared" si="4"/>
        <v>2013-01-17</v>
      </c>
      <c r="C154" t="str">
        <f>"0500"</f>
        <v>0500</v>
      </c>
      <c r="D154" t="s">
        <v>12</v>
      </c>
      <c r="F154" t="s">
        <v>17</v>
      </c>
      <c r="G154" t="s">
        <v>183</v>
      </c>
      <c r="H154" s="1" t="s">
        <v>19</v>
      </c>
      <c r="J154">
        <v>2008</v>
      </c>
      <c r="K154" t="s">
        <v>16</v>
      </c>
    </row>
    <row r="155" spans="1:11" s="4" customFormat="1" ht="45" x14ac:dyDescent="0.25">
      <c r="A155" s="4" t="s">
        <v>11</v>
      </c>
      <c r="B155" s="4" t="str">
        <f t="shared" si="4"/>
        <v>2013-01-17</v>
      </c>
      <c r="C155" s="4" t="str">
        <f>"0600"</f>
        <v>0600</v>
      </c>
      <c r="D155" s="4" t="s">
        <v>285</v>
      </c>
      <c r="E155" s="4" t="s">
        <v>161</v>
      </c>
      <c r="F155" s="4" t="s">
        <v>13</v>
      </c>
      <c r="H155" s="5" t="s">
        <v>160</v>
      </c>
      <c r="J155" s="4">
        <v>2012</v>
      </c>
      <c r="K155" s="4" t="s">
        <v>16</v>
      </c>
    </row>
    <row r="156" spans="1:11" ht="45" x14ac:dyDescent="0.25">
      <c r="A156" t="s">
        <v>11</v>
      </c>
      <c r="B156" t="str">
        <f t="shared" si="4"/>
        <v>2013-01-17</v>
      </c>
      <c r="C156" t="str">
        <f>"0630"</f>
        <v>0630</v>
      </c>
      <c r="D156" t="s">
        <v>284</v>
      </c>
      <c r="F156" t="s">
        <v>17</v>
      </c>
      <c r="G156" t="s">
        <v>18</v>
      </c>
      <c r="H156" s="1" t="s">
        <v>27</v>
      </c>
      <c r="J156">
        <v>2011</v>
      </c>
      <c r="K156" t="s">
        <v>16</v>
      </c>
    </row>
    <row r="157" spans="1:11" ht="45" x14ac:dyDescent="0.25">
      <c r="A157" t="s">
        <v>11</v>
      </c>
      <c r="B157" t="str">
        <f t="shared" si="4"/>
        <v>2013-01-17</v>
      </c>
      <c r="C157" t="str">
        <f>"0700"</f>
        <v>0700</v>
      </c>
      <c r="D157" t="s">
        <v>286</v>
      </c>
      <c r="F157" t="s">
        <v>13</v>
      </c>
      <c r="H157" s="1" t="s">
        <v>29</v>
      </c>
      <c r="J157">
        <v>2011</v>
      </c>
      <c r="K157" t="s">
        <v>16</v>
      </c>
    </row>
    <row r="158" spans="1:11" ht="45" x14ac:dyDescent="0.25">
      <c r="A158" t="s">
        <v>11</v>
      </c>
      <c r="B158" t="str">
        <f t="shared" si="4"/>
        <v>2013-01-17</v>
      </c>
      <c r="C158" t="str">
        <f>"0730"</f>
        <v>0730</v>
      </c>
      <c r="D158" t="s">
        <v>287</v>
      </c>
      <c r="E158" t="s">
        <v>184</v>
      </c>
      <c r="F158" t="s">
        <v>13</v>
      </c>
      <c r="H158" s="1" t="s">
        <v>82</v>
      </c>
      <c r="J158">
        <v>2005</v>
      </c>
      <c r="K158" t="s">
        <v>22</v>
      </c>
    </row>
    <row r="159" spans="1:11" ht="30" x14ac:dyDescent="0.25">
      <c r="A159" t="s">
        <v>11</v>
      </c>
      <c r="B159" t="str">
        <f t="shared" si="4"/>
        <v>2013-01-17</v>
      </c>
      <c r="C159" t="str">
        <f>"0800"</f>
        <v>0800</v>
      </c>
      <c r="D159" t="s">
        <v>288</v>
      </c>
      <c r="F159" t="s">
        <v>13</v>
      </c>
      <c r="H159" s="1" t="s">
        <v>31</v>
      </c>
      <c r="J159">
        <v>2011</v>
      </c>
      <c r="K159" t="s">
        <v>16</v>
      </c>
    </row>
    <row r="160" spans="1:11" ht="45" x14ac:dyDescent="0.25">
      <c r="A160" t="s">
        <v>11</v>
      </c>
      <c r="B160" t="str">
        <f t="shared" si="4"/>
        <v>2013-01-17</v>
      </c>
      <c r="C160" t="str">
        <f>"0830"</f>
        <v>0830</v>
      </c>
      <c r="D160" t="s">
        <v>289</v>
      </c>
      <c r="H160" s="1" t="s">
        <v>84</v>
      </c>
      <c r="J160">
        <v>0</v>
      </c>
      <c r="K160" t="s">
        <v>85</v>
      </c>
    </row>
    <row r="161" spans="1:11" ht="45" x14ac:dyDescent="0.25">
      <c r="A161" t="s">
        <v>11</v>
      </c>
      <c r="B161" t="str">
        <f t="shared" si="4"/>
        <v>2013-01-17</v>
      </c>
      <c r="C161" t="str">
        <f>"0845"</f>
        <v>0845</v>
      </c>
      <c r="D161" t="s">
        <v>289</v>
      </c>
      <c r="H161" s="1" t="s">
        <v>84</v>
      </c>
      <c r="J161">
        <v>0</v>
      </c>
      <c r="K161" t="s">
        <v>85</v>
      </c>
    </row>
    <row r="162" spans="1:11" ht="45" x14ac:dyDescent="0.25">
      <c r="A162" t="s">
        <v>11</v>
      </c>
      <c r="B162" t="str">
        <f t="shared" si="4"/>
        <v>2013-01-17</v>
      </c>
      <c r="C162" t="str">
        <f>"0900"</f>
        <v>0900</v>
      </c>
      <c r="D162" t="s">
        <v>290</v>
      </c>
      <c r="E162" t="s">
        <v>186</v>
      </c>
      <c r="F162" t="s">
        <v>17</v>
      </c>
      <c r="G162" t="s">
        <v>18</v>
      </c>
      <c r="H162" s="1" t="s">
        <v>185</v>
      </c>
      <c r="J162">
        <v>2009</v>
      </c>
      <c r="K162" t="s">
        <v>16</v>
      </c>
    </row>
    <row r="163" spans="1:11" ht="45" x14ac:dyDescent="0.25">
      <c r="A163" t="s">
        <v>11</v>
      </c>
      <c r="B163" t="str">
        <f t="shared" si="4"/>
        <v>2013-01-17</v>
      </c>
      <c r="C163" t="str">
        <f>"0930"</f>
        <v>0930</v>
      </c>
      <c r="D163" t="s">
        <v>291</v>
      </c>
      <c r="F163" t="s">
        <v>13</v>
      </c>
      <c r="H163" s="1" t="s">
        <v>21</v>
      </c>
      <c r="J163">
        <v>2010</v>
      </c>
      <c r="K163" t="s">
        <v>22</v>
      </c>
    </row>
    <row r="164" spans="1:11" s="4" customFormat="1" ht="45" x14ac:dyDescent="0.25">
      <c r="A164" s="4" t="s">
        <v>11</v>
      </c>
      <c r="B164" s="4" t="str">
        <f t="shared" si="4"/>
        <v>2013-01-17</v>
      </c>
      <c r="C164" s="4" t="str">
        <f>"1000"</f>
        <v>1000</v>
      </c>
      <c r="D164" s="4" t="s">
        <v>88</v>
      </c>
      <c r="F164" s="4" t="s">
        <v>13</v>
      </c>
      <c r="H164" s="5" t="s">
        <v>89</v>
      </c>
      <c r="J164" s="4">
        <v>0</v>
      </c>
      <c r="K164" s="4" t="s">
        <v>15</v>
      </c>
    </row>
    <row r="165" spans="1:11" ht="45" x14ac:dyDescent="0.25">
      <c r="A165" t="s">
        <v>11</v>
      </c>
      <c r="B165" t="str">
        <f t="shared" si="4"/>
        <v>2013-01-17</v>
      </c>
      <c r="C165" t="str">
        <f>"1030"</f>
        <v>1030</v>
      </c>
      <c r="D165" t="s">
        <v>70</v>
      </c>
      <c r="E165" t="s">
        <v>163</v>
      </c>
      <c r="F165" t="s">
        <v>13</v>
      </c>
      <c r="H165" s="1" t="s">
        <v>162</v>
      </c>
      <c r="J165">
        <v>2010</v>
      </c>
      <c r="K165" t="s">
        <v>22</v>
      </c>
    </row>
    <row r="166" spans="1:11" ht="45" x14ac:dyDescent="0.25">
      <c r="A166" t="s">
        <v>11</v>
      </c>
      <c r="B166" t="str">
        <f t="shared" si="4"/>
        <v>2013-01-17</v>
      </c>
      <c r="C166" t="str">
        <f>"1100"</f>
        <v>1100</v>
      </c>
      <c r="D166" t="s">
        <v>164</v>
      </c>
      <c r="E166" t="s">
        <v>166</v>
      </c>
      <c r="F166" t="s">
        <v>13</v>
      </c>
      <c r="H166" s="1" t="s">
        <v>165</v>
      </c>
      <c r="J166">
        <v>2010</v>
      </c>
      <c r="K166" t="s">
        <v>167</v>
      </c>
    </row>
    <row r="167" spans="1:11" ht="45" x14ac:dyDescent="0.25">
      <c r="A167" t="s">
        <v>11</v>
      </c>
      <c r="B167" t="str">
        <f t="shared" si="4"/>
        <v>2013-01-17</v>
      </c>
      <c r="C167" t="str">
        <f>"1130"</f>
        <v>1130</v>
      </c>
      <c r="D167" t="s">
        <v>168</v>
      </c>
      <c r="E167" t="s">
        <v>170</v>
      </c>
      <c r="F167" t="s">
        <v>17</v>
      </c>
      <c r="G167" t="s">
        <v>18</v>
      </c>
      <c r="H167" s="1" t="s">
        <v>169</v>
      </c>
      <c r="J167">
        <v>0</v>
      </c>
      <c r="K167" t="s">
        <v>16</v>
      </c>
    </row>
    <row r="168" spans="1:11" ht="45" x14ac:dyDescent="0.25">
      <c r="A168" t="s">
        <v>11</v>
      </c>
      <c r="B168" t="str">
        <f t="shared" si="4"/>
        <v>2013-01-17</v>
      </c>
      <c r="C168" t="str">
        <f>"1200"</f>
        <v>1200</v>
      </c>
      <c r="D168" t="s">
        <v>171</v>
      </c>
      <c r="E168" t="s">
        <v>171</v>
      </c>
      <c r="F168" t="s">
        <v>17</v>
      </c>
      <c r="H168" s="1" t="s">
        <v>172</v>
      </c>
      <c r="J168">
        <v>2011</v>
      </c>
      <c r="K168" t="s">
        <v>16</v>
      </c>
    </row>
    <row r="169" spans="1:11" s="8" customFormat="1" x14ac:dyDescent="0.25">
      <c r="A169" s="8" t="s">
        <v>11</v>
      </c>
      <c r="B169" s="8" t="str">
        <f t="shared" si="4"/>
        <v>2013-01-17</v>
      </c>
      <c r="C169" s="8" t="str">
        <f>"1300"</f>
        <v>1300</v>
      </c>
      <c r="D169" s="8" t="s">
        <v>273</v>
      </c>
      <c r="F169" s="8" t="s">
        <v>17</v>
      </c>
      <c r="H169" s="8" t="s">
        <v>298</v>
      </c>
      <c r="J169" s="8">
        <v>2012</v>
      </c>
      <c r="K169" s="8" t="s">
        <v>16</v>
      </c>
    </row>
    <row r="170" spans="1:11" ht="45" x14ac:dyDescent="0.25">
      <c r="A170" t="s">
        <v>11</v>
      </c>
      <c r="B170" t="str">
        <f t="shared" si="4"/>
        <v>2013-01-17</v>
      </c>
      <c r="C170" t="str">
        <f>"1330"</f>
        <v>1330</v>
      </c>
      <c r="D170" t="s">
        <v>173</v>
      </c>
      <c r="F170" t="s">
        <v>17</v>
      </c>
      <c r="G170" t="s">
        <v>18</v>
      </c>
      <c r="H170" s="1" t="s">
        <v>174</v>
      </c>
      <c r="J170">
        <v>2008</v>
      </c>
      <c r="K170" t="s">
        <v>16</v>
      </c>
    </row>
    <row r="171" spans="1:11" ht="45" x14ac:dyDescent="0.25">
      <c r="A171" t="s">
        <v>11</v>
      </c>
      <c r="B171" t="str">
        <f t="shared" si="4"/>
        <v>2013-01-17</v>
      </c>
      <c r="C171" t="str">
        <f>"1430"</f>
        <v>1430</v>
      </c>
      <c r="D171" t="s">
        <v>291</v>
      </c>
      <c r="F171" t="s">
        <v>13</v>
      </c>
      <c r="H171" s="1" t="s">
        <v>21</v>
      </c>
      <c r="J171">
        <v>2010</v>
      </c>
      <c r="K171" t="s">
        <v>22</v>
      </c>
    </row>
    <row r="172" spans="1:11" ht="30" x14ac:dyDescent="0.25">
      <c r="A172" t="s">
        <v>11</v>
      </c>
      <c r="B172" t="str">
        <f t="shared" si="4"/>
        <v>2013-01-17</v>
      </c>
      <c r="C172" t="str">
        <f>"1500"</f>
        <v>1500</v>
      </c>
      <c r="D172" t="s">
        <v>288</v>
      </c>
      <c r="F172" t="s">
        <v>13</v>
      </c>
      <c r="H172" s="1" t="s">
        <v>31</v>
      </c>
      <c r="J172">
        <v>2011</v>
      </c>
      <c r="K172" t="s">
        <v>16</v>
      </c>
    </row>
    <row r="173" spans="1:11" ht="45" x14ac:dyDescent="0.25">
      <c r="A173" t="s">
        <v>11</v>
      </c>
      <c r="B173" t="str">
        <f t="shared" si="4"/>
        <v>2013-01-17</v>
      </c>
      <c r="C173" t="str">
        <f>"1530"</f>
        <v>1530</v>
      </c>
      <c r="D173" t="s">
        <v>292</v>
      </c>
      <c r="E173" t="s">
        <v>274</v>
      </c>
      <c r="F173" t="s">
        <v>13</v>
      </c>
      <c r="H173" s="1" t="s">
        <v>92</v>
      </c>
      <c r="J173">
        <v>2002</v>
      </c>
      <c r="K173" t="s">
        <v>22</v>
      </c>
    </row>
    <row r="174" spans="1:11" ht="30" x14ac:dyDescent="0.25">
      <c r="A174" t="s">
        <v>11</v>
      </c>
      <c r="B174" t="str">
        <f t="shared" si="4"/>
        <v>2013-01-17</v>
      </c>
      <c r="C174" t="str">
        <f>"1545"</f>
        <v>1545</v>
      </c>
      <c r="D174" t="s">
        <v>293</v>
      </c>
      <c r="E174" t="s">
        <v>275</v>
      </c>
      <c r="F174" t="s">
        <v>13</v>
      </c>
      <c r="H174" s="1" t="s">
        <v>187</v>
      </c>
      <c r="J174">
        <v>1995</v>
      </c>
      <c r="K174" t="s">
        <v>16</v>
      </c>
    </row>
    <row r="175" spans="1:11" ht="45" x14ac:dyDescent="0.25">
      <c r="A175" t="s">
        <v>11</v>
      </c>
      <c r="B175" t="str">
        <f t="shared" si="4"/>
        <v>2013-01-17</v>
      </c>
      <c r="C175" t="str">
        <f>"1550"</f>
        <v>1550</v>
      </c>
      <c r="D175" t="s">
        <v>294</v>
      </c>
      <c r="F175" t="s">
        <v>13</v>
      </c>
      <c r="H175" s="1" t="s">
        <v>95</v>
      </c>
      <c r="J175">
        <v>2010</v>
      </c>
      <c r="K175" t="s">
        <v>16</v>
      </c>
    </row>
    <row r="176" spans="1:11" ht="30" x14ac:dyDescent="0.25">
      <c r="A176" t="s">
        <v>11</v>
      </c>
      <c r="B176" t="str">
        <f t="shared" si="4"/>
        <v>2013-01-17</v>
      </c>
      <c r="C176" t="str">
        <f>"1555"</f>
        <v>1555</v>
      </c>
      <c r="D176" t="s">
        <v>295</v>
      </c>
      <c r="F176" t="s">
        <v>13</v>
      </c>
      <c r="H176" s="1" t="s">
        <v>96</v>
      </c>
      <c r="J176">
        <v>2011</v>
      </c>
      <c r="K176" t="s">
        <v>16</v>
      </c>
    </row>
    <row r="177" spans="1:11" ht="45" x14ac:dyDescent="0.25">
      <c r="A177" t="s">
        <v>11</v>
      </c>
      <c r="B177" t="str">
        <f t="shared" si="4"/>
        <v>2013-01-17</v>
      </c>
      <c r="C177" t="str">
        <f>"1600"</f>
        <v>1600</v>
      </c>
      <c r="D177" t="s">
        <v>286</v>
      </c>
      <c r="F177" t="s">
        <v>13</v>
      </c>
      <c r="H177" s="1" t="s">
        <v>29</v>
      </c>
      <c r="J177">
        <v>2011</v>
      </c>
      <c r="K177" t="s">
        <v>16</v>
      </c>
    </row>
    <row r="178" spans="1:11" ht="30" x14ac:dyDescent="0.25">
      <c r="A178" t="s">
        <v>11</v>
      </c>
      <c r="B178" t="str">
        <f t="shared" si="4"/>
        <v>2013-01-17</v>
      </c>
      <c r="C178" t="str">
        <f>"1630"</f>
        <v>1630</v>
      </c>
      <c r="D178" t="s">
        <v>285</v>
      </c>
      <c r="E178" t="s">
        <v>189</v>
      </c>
      <c r="F178" t="s">
        <v>13</v>
      </c>
      <c r="H178" s="1" t="s">
        <v>188</v>
      </c>
      <c r="J178">
        <v>2012</v>
      </c>
      <c r="K178" t="s">
        <v>16</v>
      </c>
    </row>
    <row r="179" spans="1:11" ht="45" x14ac:dyDescent="0.25">
      <c r="A179" t="s">
        <v>11</v>
      </c>
      <c r="B179" t="str">
        <f t="shared" si="4"/>
        <v>2013-01-17</v>
      </c>
      <c r="C179" t="str">
        <f>"1700"</f>
        <v>1700</v>
      </c>
      <c r="D179" t="s">
        <v>284</v>
      </c>
      <c r="F179" t="s">
        <v>17</v>
      </c>
      <c r="G179" t="s">
        <v>18</v>
      </c>
      <c r="H179" s="1" t="s">
        <v>27</v>
      </c>
      <c r="J179">
        <v>2011</v>
      </c>
      <c r="K179" t="s">
        <v>16</v>
      </c>
    </row>
    <row r="180" spans="1:11" s="4" customFormat="1" ht="45" x14ac:dyDescent="0.25">
      <c r="A180" s="4" t="s">
        <v>11</v>
      </c>
      <c r="B180" s="4" t="str">
        <f t="shared" si="4"/>
        <v>2013-01-17</v>
      </c>
      <c r="C180" s="4" t="str">
        <f>"1730"</f>
        <v>1730</v>
      </c>
      <c r="D180" s="4" t="s">
        <v>99</v>
      </c>
      <c r="F180" s="4" t="s">
        <v>45</v>
      </c>
      <c r="H180" s="5" t="s">
        <v>43</v>
      </c>
      <c r="J180" s="4">
        <v>2013</v>
      </c>
      <c r="K180" s="4" t="s">
        <v>16</v>
      </c>
    </row>
    <row r="181" spans="1:11" s="4" customFormat="1" ht="45" x14ac:dyDescent="0.25">
      <c r="A181" s="4" t="s">
        <v>11</v>
      </c>
      <c r="B181" s="4" t="str">
        <f t="shared" si="4"/>
        <v>2013-01-17</v>
      </c>
      <c r="C181" s="4" t="str">
        <f>"1800"</f>
        <v>1800</v>
      </c>
      <c r="D181" s="4" t="s">
        <v>88</v>
      </c>
      <c r="F181" s="4" t="s">
        <v>13</v>
      </c>
      <c r="H181" s="5" t="s">
        <v>89</v>
      </c>
      <c r="J181" s="4">
        <v>0</v>
      </c>
      <c r="K181" s="4" t="s">
        <v>15</v>
      </c>
    </row>
    <row r="182" spans="1:11" ht="45" x14ac:dyDescent="0.25">
      <c r="A182" t="s">
        <v>11</v>
      </c>
      <c r="B182" t="str">
        <f t="shared" si="4"/>
        <v>2013-01-17</v>
      </c>
      <c r="C182" t="str">
        <f>"1830"</f>
        <v>1830</v>
      </c>
      <c r="D182" t="s">
        <v>190</v>
      </c>
      <c r="F182" t="s">
        <v>13</v>
      </c>
      <c r="H182" s="1" t="s">
        <v>191</v>
      </c>
      <c r="J182">
        <v>2007</v>
      </c>
      <c r="K182" t="s">
        <v>112</v>
      </c>
    </row>
    <row r="183" spans="1:11" s="4" customFormat="1" ht="45" x14ac:dyDescent="0.25">
      <c r="A183" s="4" t="s">
        <v>11</v>
      </c>
      <c r="B183" s="4" t="str">
        <f t="shared" si="4"/>
        <v>2013-01-17</v>
      </c>
      <c r="C183" s="4" t="str">
        <f>"1900"</f>
        <v>1900</v>
      </c>
      <c r="D183" s="4" t="s">
        <v>99</v>
      </c>
      <c r="F183" s="4" t="s">
        <v>45</v>
      </c>
      <c r="H183" s="5" t="s">
        <v>43</v>
      </c>
      <c r="J183" s="4">
        <v>2013</v>
      </c>
      <c r="K183" s="4" t="s">
        <v>16</v>
      </c>
    </row>
    <row r="184" spans="1:11" s="4" customFormat="1" ht="30" x14ac:dyDescent="0.25">
      <c r="A184" s="4" t="s">
        <v>11</v>
      </c>
      <c r="B184" s="4" t="str">
        <f t="shared" si="4"/>
        <v>2013-01-17</v>
      </c>
      <c r="C184" s="4" t="str">
        <f>"1930"</f>
        <v>1930</v>
      </c>
      <c r="D184" s="4" t="s">
        <v>192</v>
      </c>
      <c r="F184" s="4" t="s">
        <v>45</v>
      </c>
      <c r="H184" s="5" t="s">
        <v>193</v>
      </c>
      <c r="J184" s="4">
        <v>2012</v>
      </c>
      <c r="K184" s="4" t="s">
        <v>16</v>
      </c>
    </row>
    <row r="185" spans="1:11" ht="45" x14ac:dyDescent="0.25">
      <c r="A185" t="s">
        <v>11</v>
      </c>
      <c r="B185" t="str">
        <f t="shared" si="4"/>
        <v>2013-01-17</v>
      </c>
      <c r="C185" t="str">
        <f>"2030"</f>
        <v>2030</v>
      </c>
      <c r="D185" t="s">
        <v>276</v>
      </c>
      <c r="E185" t="s">
        <v>195</v>
      </c>
      <c r="F185" t="s">
        <v>13</v>
      </c>
      <c r="H185" s="1" t="s">
        <v>194</v>
      </c>
      <c r="J185">
        <v>2010</v>
      </c>
      <c r="K185" t="s">
        <v>110</v>
      </c>
    </row>
    <row r="186" spans="1:11" s="4" customFormat="1" ht="45" x14ac:dyDescent="0.25">
      <c r="A186" s="4" t="s">
        <v>11</v>
      </c>
      <c r="B186" s="4" t="str">
        <f t="shared" si="4"/>
        <v>2013-01-17</v>
      </c>
      <c r="C186" s="4" t="str">
        <f>"2130"</f>
        <v>2130</v>
      </c>
      <c r="D186" s="4" t="s">
        <v>196</v>
      </c>
      <c r="F186" s="4" t="s">
        <v>199</v>
      </c>
      <c r="G186" s="4" t="s">
        <v>265</v>
      </c>
      <c r="H186" s="5" t="s">
        <v>197</v>
      </c>
      <c r="J186" s="4">
        <v>0</v>
      </c>
      <c r="K186" s="4" t="s">
        <v>15</v>
      </c>
    </row>
    <row r="187" spans="1:11" ht="45" x14ac:dyDescent="0.25">
      <c r="A187" t="s">
        <v>11</v>
      </c>
      <c r="B187" t="str">
        <f t="shared" si="4"/>
        <v>2013-01-17</v>
      </c>
      <c r="C187" t="str">
        <f>"2200"</f>
        <v>2200</v>
      </c>
      <c r="D187" t="s">
        <v>198</v>
      </c>
      <c r="E187" t="s">
        <v>202</v>
      </c>
      <c r="F187" t="s">
        <v>199</v>
      </c>
      <c r="G187" t="s">
        <v>200</v>
      </c>
      <c r="H187" s="1" t="s">
        <v>201</v>
      </c>
      <c r="J187">
        <v>2008</v>
      </c>
      <c r="K187" t="s">
        <v>112</v>
      </c>
    </row>
    <row r="188" spans="1:11" ht="45" x14ac:dyDescent="0.25">
      <c r="A188" t="s">
        <v>11</v>
      </c>
      <c r="B188" t="str">
        <f t="shared" si="4"/>
        <v>2013-01-17</v>
      </c>
      <c r="C188" t="str">
        <f>"2230"</f>
        <v>2230</v>
      </c>
      <c r="D188" t="s">
        <v>203</v>
      </c>
      <c r="E188" t="s">
        <v>205</v>
      </c>
      <c r="F188" t="s">
        <v>13</v>
      </c>
      <c r="H188" s="1" t="s">
        <v>204</v>
      </c>
      <c r="J188">
        <v>2011</v>
      </c>
      <c r="K188" t="s">
        <v>206</v>
      </c>
    </row>
    <row r="189" spans="1:11" s="4" customFormat="1" ht="45" x14ac:dyDescent="0.25">
      <c r="A189" s="4" t="s">
        <v>11</v>
      </c>
      <c r="B189" s="4" t="str">
        <f t="shared" si="4"/>
        <v>2013-01-17</v>
      </c>
      <c r="C189" s="4" t="str">
        <f>"2300"</f>
        <v>2300</v>
      </c>
      <c r="D189" s="4" t="s">
        <v>99</v>
      </c>
      <c r="F189" s="4" t="s">
        <v>45</v>
      </c>
      <c r="H189" s="5" t="s">
        <v>43</v>
      </c>
      <c r="J189" s="4">
        <v>2013</v>
      </c>
      <c r="K189" s="4" t="s">
        <v>16</v>
      </c>
    </row>
    <row r="190" spans="1:11" ht="30" x14ac:dyDescent="0.25">
      <c r="A190" t="s">
        <v>11</v>
      </c>
      <c r="B190" t="str">
        <f t="shared" si="4"/>
        <v>2013-01-17</v>
      </c>
      <c r="C190" t="str">
        <f>"2330"</f>
        <v>2330</v>
      </c>
      <c r="D190" t="s">
        <v>207</v>
      </c>
      <c r="E190" t="s">
        <v>209</v>
      </c>
      <c r="F190" t="s">
        <v>17</v>
      </c>
      <c r="G190" t="s">
        <v>18</v>
      </c>
      <c r="H190" s="1" t="s">
        <v>208</v>
      </c>
      <c r="J190">
        <v>2010</v>
      </c>
      <c r="K190" t="s">
        <v>22</v>
      </c>
    </row>
    <row r="191" spans="1:11" ht="45" x14ac:dyDescent="0.25">
      <c r="A191" t="s">
        <v>11</v>
      </c>
      <c r="B191" t="str">
        <f t="shared" ref="B191:B230" si="5">"2013-01-18"</f>
        <v>2013-01-18</v>
      </c>
      <c r="C191" t="str">
        <f>"0000"</f>
        <v>0000</v>
      </c>
      <c r="D191" t="s">
        <v>40</v>
      </c>
      <c r="F191" t="s">
        <v>17</v>
      </c>
      <c r="G191" t="s">
        <v>18</v>
      </c>
      <c r="H191" s="1" t="s">
        <v>41</v>
      </c>
      <c r="J191">
        <v>2012</v>
      </c>
      <c r="K191" t="s">
        <v>16</v>
      </c>
    </row>
    <row r="192" spans="1:11" x14ac:dyDescent="0.25">
      <c r="A192" t="s">
        <v>11</v>
      </c>
      <c r="B192" t="str">
        <f t="shared" si="5"/>
        <v>2013-01-18</v>
      </c>
      <c r="C192" t="str">
        <f>"0100"</f>
        <v>0100</v>
      </c>
      <c r="D192" t="s">
        <v>117</v>
      </c>
      <c r="F192" t="s">
        <v>45</v>
      </c>
      <c r="H192" s="1" t="s">
        <v>118</v>
      </c>
      <c r="J192">
        <v>2011</v>
      </c>
      <c r="K192" t="s">
        <v>16</v>
      </c>
    </row>
    <row r="193" spans="1:11" ht="30" x14ac:dyDescent="0.25">
      <c r="A193" t="s">
        <v>11</v>
      </c>
      <c r="B193" t="str">
        <f t="shared" si="5"/>
        <v>2013-01-18</v>
      </c>
      <c r="C193" t="str">
        <f>"0200"</f>
        <v>0200</v>
      </c>
      <c r="D193" t="s">
        <v>178</v>
      </c>
      <c r="E193" t="s">
        <v>211</v>
      </c>
      <c r="F193" t="s">
        <v>45</v>
      </c>
      <c r="H193" s="1" t="s">
        <v>210</v>
      </c>
      <c r="J193">
        <v>2010</v>
      </c>
      <c r="K193" t="s">
        <v>16</v>
      </c>
    </row>
    <row r="194" spans="1:11" ht="45" x14ac:dyDescent="0.25">
      <c r="A194" t="s">
        <v>11</v>
      </c>
      <c r="B194" t="str">
        <f t="shared" si="5"/>
        <v>2013-01-18</v>
      </c>
      <c r="C194" t="str">
        <f>"0300"</f>
        <v>0300</v>
      </c>
      <c r="D194" t="s">
        <v>44</v>
      </c>
      <c r="E194" t="s">
        <v>213</v>
      </c>
      <c r="F194" t="s">
        <v>45</v>
      </c>
      <c r="H194" s="1" t="s">
        <v>212</v>
      </c>
      <c r="J194">
        <v>2012</v>
      </c>
      <c r="K194" t="s">
        <v>16</v>
      </c>
    </row>
    <row r="195" spans="1:11" ht="45" x14ac:dyDescent="0.25">
      <c r="A195" t="s">
        <v>11</v>
      </c>
      <c r="B195" t="str">
        <f t="shared" si="5"/>
        <v>2013-01-18</v>
      </c>
      <c r="C195" t="str">
        <f>"0400"</f>
        <v>0400</v>
      </c>
      <c r="D195" t="s">
        <v>123</v>
      </c>
      <c r="F195" t="s">
        <v>45</v>
      </c>
      <c r="H195" s="1" t="s">
        <v>150</v>
      </c>
      <c r="J195">
        <v>2011</v>
      </c>
      <c r="K195" t="s">
        <v>16</v>
      </c>
    </row>
    <row r="196" spans="1:11" x14ac:dyDescent="0.25">
      <c r="A196" t="s">
        <v>11</v>
      </c>
      <c r="B196" t="str">
        <f t="shared" si="5"/>
        <v>2013-01-18</v>
      </c>
      <c r="C196" t="str">
        <f>"0500"</f>
        <v>0500</v>
      </c>
      <c r="D196" t="s">
        <v>12</v>
      </c>
      <c r="F196" t="s">
        <v>13</v>
      </c>
      <c r="H196" s="1" t="s">
        <v>19</v>
      </c>
      <c r="J196">
        <v>2008</v>
      </c>
      <c r="K196" t="s">
        <v>16</v>
      </c>
    </row>
    <row r="197" spans="1:11" ht="45" x14ac:dyDescent="0.25">
      <c r="A197" t="s">
        <v>11</v>
      </c>
      <c r="B197" t="str">
        <f t="shared" si="5"/>
        <v>2013-01-18</v>
      </c>
      <c r="C197" t="str">
        <f>"0600"</f>
        <v>0600</v>
      </c>
      <c r="D197" t="s">
        <v>285</v>
      </c>
      <c r="E197" t="s">
        <v>135</v>
      </c>
      <c r="F197" t="s">
        <v>13</v>
      </c>
      <c r="H197" s="1" t="s">
        <v>134</v>
      </c>
      <c r="J197">
        <v>2012</v>
      </c>
      <c r="K197" t="s">
        <v>16</v>
      </c>
    </row>
    <row r="198" spans="1:11" ht="45" x14ac:dyDescent="0.25">
      <c r="A198" t="s">
        <v>11</v>
      </c>
      <c r="B198" t="str">
        <f t="shared" si="5"/>
        <v>2013-01-18</v>
      </c>
      <c r="C198" t="str">
        <f>"0630"</f>
        <v>0630</v>
      </c>
      <c r="D198" t="s">
        <v>284</v>
      </c>
      <c r="F198" t="s">
        <v>17</v>
      </c>
      <c r="G198" t="s">
        <v>18</v>
      </c>
      <c r="H198" s="1" t="s">
        <v>27</v>
      </c>
      <c r="J198">
        <v>2011</v>
      </c>
      <c r="K198" t="s">
        <v>16</v>
      </c>
    </row>
    <row r="199" spans="1:11" ht="45" x14ac:dyDescent="0.25">
      <c r="A199" t="s">
        <v>11</v>
      </c>
      <c r="B199" t="str">
        <f t="shared" si="5"/>
        <v>2013-01-18</v>
      </c>
      <c r="C199" t="str">
        <f>"0700"</f>
        <v>0700</v>
      </c>
      <c r="D199" t="s">
        <v>286</v>
      </c>
      <c r="F199" t="s">
        <v>13</v>
      </c>
      <c r="H199" s="1" t="s">
        <v>29</v>
      </c>
      <c r="J199">
        <v>2011</v>
      </c>
      <c r="K199" t="s">
        <v>16</v>
      </c>
    </row>
    <row r="200" spans="1:11" ht="45" x14ac:dyDescent="0.25">
      <c r="A200" t="s">
        <v>11</v>
      </c>
      <c r="B200" t="str">
        <f t="shared" si="5"/>
        <v>2013-01-18</v>
      </c>
      <c r="C200" t="str">
        <f>"0730"</f>
        <v>0730</v>
      </c>
      <c r="D200" t="s">
        <v>287</v>
      </c>
      <c r="E200" t="s">
        <v>214</v>
      </c>
      <c r="H200" s="1" t="s">
        <v>82</v>
      </c>
      <c r="J200">
        <v>0</v>
      </c>
      <c r="K200" t="s">
        <v>22</v>
      </c>
    </row>
    <row r="201" spans="1:11" ht="30" x14ac:dyDescent="0.25">
      <c r="A201" t="s">
        <v>11</v>
      </c>
      <c r="B201" t="str">
        <f t="shared" si="5"/>
        <v>2013-01-18</v>
      </c>
      <c r="C201" t="str">
        <f>"0800"</f>
        <v>0800</v>
      </c>
      <c r="D201" t="s">
        <v>288</v>
      </c>
      <c r="F201" t="s">
        <v>13</v>
      </c>
      <c r="H201" s="1" t="s">
        <v>31</v>
      </c>
      <c r="J201">
        <v>2011</v>
      </c>
      <c r="K201" t="s">
        <v>16</v>
      </c>
    </row>
    <row r="202" spans="1:11" ht="45" x14ac:dyDescent="0.25">
      <c r="A202" t="s">
        <v>11</v>
      </c>
      <c r="B202" t="str">
        <f t="shared" si="5"/>
        <v>2013-01-18</v>
      </c>
      <c r="C202" t="str">
        <f>"0830"</f>
        <v>0830</v>
      </c>
      <c r="D202" t="s">
        <v>289</v>
      </c>
      <c r="F202" t="s">
        <v>13</v>
      </c>
      <c r="H202" s="1" t="s">
        <v>84</v>
      </c>
      <c r="J202">
        <v>0</v>
      </c>
      <c r="K202" t="s">
        <v>85</v>
      </c>
    </row>
    <row r="203" spans="1:11" ht="45" x14ac:dyDescent="0.25">
      <c r="A203" t="s">
        <v>11</v>
      </c>
      <c r="B203" t="str">
        <f t="shared" si="5"/>
        <v>2013-01-18</v>
      </c>
      <c r="C203" t="str">
        <f>"0845"</f>
        <v>0845</v>
      </c>
      <c r="D203" t="s">
        <v>289</v>
      </c>
      <c r="F203" t="s">
        <v>13</v>
      </c>
      <c r="H203" s="1" t="s">
        <v>84</v>
      </c>
      <c r="J203">
        <v>0</v>
      </c>
      <c r="K203" t="s">
        <v>85</v>
      </c>
    </row>
    <row r="204" spans="1:11" ht="30" x14ac:dyDescent="0.25">
      <c r="A204" t="s">
        <v>11</v>
      </c>
      <c r="B204" t="str">
        <f t="shared" si="5"/>
        <v>2013-01-18</v>
      </c>
      <c r="C204" t="str">
        <f>"0900"</f>
        <v>0900</v>
      </c>
      <c r="D204" t="s">
        <v>290</v>
      </c>
      <c r="E204" t="s">
        <v>216</v>
      </c>
      <c r="F204" t="s">
        <v>13</v>
      </c>
      <c r="H204" s="1" t="s">
        <v>215</v>
      </c>
      <c r="J204">
        <v>2009</v>
      </c>
      <c r="K204" t="s">
        <v>16</v>
      </c>
    </row>
    <row r="205" spans="1:11" ht="45" x14ac:dyDescent="0.25">
      <c r="A205" t="s">
        <v>11</v>
      </c>
      <c r="B205" t="str">
        <f t="shared" si="5"/>
        <v>2013-01-18</v>
      </c>
      <c r="C205" t="str">
        <f>"0930"</f>
        <v>0930</v>
      </c>
      <c r="D205" t="s">
        <v>291</v>
      </c>
      <c r="F205" t="s">
        <v>13</v>
      </c>
      <c r="H205" s="1" t="s">
        <v>21</v>
      </c>
      <c r="J205">
        <v>2010</v>
      </c>
      <c r="K205" t="s">
        <v>22</v>
      </c>
    </row>
    <row r="206" spans="1:11" ht="45" x14ac:dyDescent="0.25">
      <c r="A206" t="s">
        <v>11</v>
      </c>
      <c r="B206" t="str">
        <f t="shared" si="5"/>
        <v>2013-01-18</v>
      </c>
      <c r="C206" t="str">
        <f>"1000"</f>
        <v>1000</v>
      </c>
      <c r="D206" t="s">
        <v>88</v>
      </c>
      <c r="F206" t="s">
        <v>13</v>
      </c>
      <c r="H206" s="1" t="s">
        <v>89</v>
      </c>
      <c r="J206">
        <v>0</v>
      </c>
      <c r="K206" t="s">
        <v>15</v>
      </c>
    </row>
    <row r="207" spans="1:11" ht="45" x14ac:dyDescent="0.25">
      <c r="A207" t="s">
        <v>11</v>
      </c>
      <c r="B207" t="str">
        <f t="shared" si="5"/>
        <v>2013-01-18</v>
      </c>
      <c r="C207" t="str">
        <f>"1030"</f>
        <v>1030</v>
      </c>
      <c r="D207" t="s">
        <v>190</v>
      </c>
      <c r="F207" t="s">
        <v>13</v>
      </c>
      <c r="H207" s="1" t="s">
        <v>191</v>
      </c>
      <c r="J207">
        <v>2007</v>
      </c>
      <c r="K207" t="s">
        <v>112</v>
      </c>
    </row>
    <row r="208" spans="1:11" ht="30" x14ac:dyDescent="0.25">
      <c r="A208" t="s">
        <v>11</v>
      </c>
      <c r="B208" t="str">
        <f t="shared" si="5"/>
        <v>2013-01-18</v>
      </c>
      <c r="C208" t="str">
        <f>"1100"</f>
        <v>1100</v>
      </c>
      <c r="D208" t="s">
        <v>192</v>
      </c>
      <c r="F208" t="s">
        <v>45</v>
      </c>
      <c r="H208" s="1" t="s">
        <v>193</v>
      </c>
      <c r="J208">
        <v>2012</v>
      </c>
      <c r="K208" t="s">
        <v>16</v>
      </c>
    </row>
    <row r="209" spans="1:11" ht="45" x14ac:dyDescent="0.25">
      <c r="A209" t="s">
        <v>11</v>
      </c>
      <c r="B209" t="str">
        <f t="shared" si="5"/>
        <v>2013-01-18</v>
      </c>
      <c r="C209" t="str">
        <f>"1200"</f>
        <v>1200</v>
      </c>
      <c r="D209" t="s">
        <v>276</v>
      </c>
      <c r="E209" t="s">
        <v>195</v>
      </c>
      <c r="F209" t="s">
        <v>13</v>
      </c>
      <c r="H209" s="1" t="s">
        <v>194</v>
      </c>
      <c r="J209">
        <v>2010</v>
      </c>
      <c r="K209" t="s">
        <v>110</v>
      </c>
    </row>
    <row r="210" spans="1:11" ht="30" x14ac:dyDescent="0.25">
      <c r="A210" t="s">
        <v>11</v>
      </c>
      <c r="B210" t="str">
        <f t="shared" si="5"/>
        <v>2013-01-18</v>
      </c>
      <c r="C210" t="str">
        <f>"1300"</f>
        <v>1300</v>
      </c>
      <c r="D210" t="s">
        <v>207</v>
      </c>
      <c r="E210" t="s">
        <v>218</v>
      </c>
      <c r="F210" t="s">
        <v>17</v>
      </c>
      <c r="G210" t="s">
        <v>18</v>
      </c>
      <c r="H210" s="1" t="s">
        <v>217</v>
      </c>
      <c r="J210">
        <v>2010</v>
      </c>
      <c r="K210" t="s">
        <v>22</v>
      </c>
    </row>
    <row r="211" spans="1:11" s="4" customFormat="1" ht="60" x14ac:dyDescent="0.25">
      <c r="A211" s="4" t="s">
        <v>11</v>
      </c>
      <c r="B211" s="4" t="str">
        <f t="shared" si="5"/>
        <v>2013-01-18</v>
      </c>
      <c r="C211" s="4" t="str">
        <f>"1330"</f>
        <v>1330</v>
      </c>
      <c r="D211" s="4" t="s">
        <v>219</v>
      </c>
      <c r="E211" s="4" t="s">
        <v>221</v>
      </c>
      <c r="F211" s="4" t="s">
        <v>13</v>
      </c>
      <c r="H211" s="5" t="s">
        <v>220</v>
      </c>
      <c r="J211" s="4">
        <v>2008</v>
      </c>
      <c r="K211" s="4" t="s">
        <v>16</v>
      </c>
    </row>
    <row r="212" spans="1:11" ht="45" x14ac:dyDescent="0.25">
      <c r="A212" t="s">
        <v>11</v>
      </c>
      <c r="B212" t="str">
        <f t="shared" si="5"/>
        <v>2013-01-18</v>
      </c>
      <c r="C212" t="str">
        <f>"1430"</f>
        <v>1430</v>
      </c>
      <c r="D212" t="s">
        <v>291</v>
      </c>
      <c r="F212" t="s">
        <v>13</v>
      </c>
      <c r="H212" s="1" t="s">
        <v>21</v>
      </c>
      <c r="J212">
        <v>2010</v>
      </c>
      <c r="K212" t="s">
        <v>22</v>
      </c>
    </row>
    <row r="213" spans="1:11" ht="30" x14ac:dyDescent="0.25">
      <c r="A213" t="s">
        <v>11</v>
      </c>
      <c r="B213" t="str">
        <f t="shared" si="5"/>
        <v>2013-01-18</v>
      </c>
      <c r="C213" t="str">
        <f>"1500"</f>
        <v>1500</v>
      </c>
      <c r="D213" t="s">
        <v>288</v>
      </c>
      <c r="F213" t="s">
        <v>13</v>
      </c>
      <c r="H213" s="1" t="s">
        <v>31</v>
      </c>
      <c r="J213">
        <v>2011</v>
      </c>
      <c r="K213" t="s">
        <v>16</v>
      </c>
    </row>
    <row r="214" spans="1:11" ht="45" x14ac:dyDescent="0.25">
      <c r="A214" t="s">
        <v>11</v>
      </c>
      <c r="B214" t="str">
        <f t="shared" si="5"/>
        <v>2013-01-18</v>
      </c>
      <c r="C214" t="str">
        <f>"1530"</f>
        <v>1530</v>
      </c>
      <c r="D214" t="s">
        <v>292</v>
      </c>
      <c r="E214" t="s">
        <v>277</v>
      </c>
      <c r="F214" t="s">
        <v>13</v>
      </c>
      <c r="H214" s="1" t="s">
        <v>92</v>
      </c>
      <c r="J214">
        <v>2002</v>
      </c>
      <c r="K214" t="s">
        <v>22</v>
      </c>
    </row>
    <row r="215" spans="1:11" ht="30" x14ac:dyDescent="0.25">
      <c r="A215" t="s">
        <v>11</v>
      </c>
      <c r="B215" t="str">
        <f t="shared" si="5"/>
        <v>2013-01-18</v>
      </c>
      <c r="C215" t="str">
        <f>"1545"</f>
        <v>1545</v>
      </c>
      <c r="D215" t="s">
        <v>293</v>
      </c>
      <c r="E215" t="s">
        <v>278</v>
      </c>
      <c r="F215" t="s">
        <v>13</v>
      </c>
      <c r="H215" s="1" t="s">
        <v>222</v>
      </c>
      <c r="J215">
        <v>1995</v>
      </c>
      <c r="K215" t="s">
        <v>16</v>
      </c>
    </row>
    <row r="216" spans="1:11" ht="45" x14ac:dyDescent="0.25">
      <c r="A216" t="s">
        <v>11</v>
      </c>
      <c r="B216" t="str">
        <f t="shared" si="5"/>
        <v>2013-01-18</v>
      </c>
      <c r="C216" t="str">
        <f>"1550"</f>
        <v>1550</v>
      </c>
      <c r="D216" t="s">
        <v>294</v>
      </c>
      <c r="F216" t="s">
        <v>13</v>
      </c>
      <c r="H216" s="1" t="s">
        <v>95</v>
      </c>
      <c r="J216">
        <v>2010</v>
      </c>
      <c r="K216" t="s">
        <v>16</v>
      </c>
    </row>
    <row r="217" spans="1:11" ht="30" x14ac:dyDescent="0.25">
      <c r="A217" t="s">
        <v>11</v>
      </c>
      <c r="B217" t="str">
        <f t="shared" si="5"/>
        <v>2013-01-18</v>
      </c>
      <c r="C217" t="str">
        <f>"1555"</f>
        <v>1555</v>
      </c>
      <c r="D217" t="s">
        <v>295</v>
      </c>
      <c r="F217" t="s">
        <v>13</v>
      </c>
      <c r="H217" s="1" t="s">
        <v>96</v>
      </c>
      <c r="J217">
        <v>2011</v>
      </c>
      <c r="K217" t="s">
        <v>16</v>
      </c>
    </row>
    <row r="218" spans="1:11" ht="45" x14ac:dyDescent="0.25">
      <c r="A218" t="s">
        <v>11</v>
      </c>
      <c r="B218" t="str">
        <f t="shared" si="5"/>
        <v>2013-01-18</v>
      </c>
      <c r="C218" t="str">
        <f>"1600"</f>
        <v>1600</v>
      </c>
      <c r="D218" t="s">
        <v>286</v>
      </c>
      <c r="F218" t="s">
        <v>13</v>
      </c>
      <c r="H218" s="1" t="s">
        <v>29</v>
      </c>
      <c r="J218">
        <v>2011</v>
      </c>
      <c r="K218" t="s">
        <v>16</v>
      </c>
    </row>
    <row r="219" spans="1:11" ht="45" x14ac:dyDescent="0.25">
      <c r="A219" t="s">
        <v>11</v>
      </c>
      <c r="B219" t="str">
        <f t="shared" si="5"/>
        <v>2013-01-18</v>
      </c>
      <c r="C219" t="str">
        <f>"1630"</f>
        <v>1630</v>
      </c>
      <c r="D219" t="s">
        <v>285</v>
      </c>
      <c r="E219" t="s">
        <v>224</v>
      </c>
      <c r="F219" t="s">
        <v>13</v>
      </c>
      <c r="H219" s="1" t="s">
        <v>223</v>
      </c>
      <c r="J219">
        <v>2012</v>
      </c>
      <c r="K219" t="s">
        <v>16</v>
      </c>
    </row>
    <row r="220" spans="1:11" ht="45" x14ac:dyDescent="0.25">
      <c r="A220" t="s">
        <v>11</v>
      </c>
      <c r="B220" t="str">
        <f t="shared" si="5"/>
        <v>2013-01-18</v>
      </c>
      <c r="C220" t="str">
        <f>"1700"</f>
        <v>1700</v>
      </c>
      <c r="D220" t="s">
        <v>284</v>
      </c>
      <c r="F220" t="s">
        <v>17</v>
      </c>
      <c r="G220" t="s">
        <v>18</v>
      </c>
      <c r="H220" s="1" t="s">
        <v>27</v>
      </c>
      <c r="J220">
        <v>2011</v>
      </c>
      <c r="K220" t="s">
        <v>16</v>
      </c>
    </row>
    <row r="221" spans="1:11" s="4" customFormat="1" ht="45" x14ac:dyDescent="0.25">
      <c r="A221" s="4" t="s">
        <v>11</v>
      </c>
      <c r="B221" s="4" t="str">
        <f t="shared" si="5"/>
        <v>2013-01-18</v>
      </c>
      <c r="C221" s="4" t="str">
        <f>"1730"</f>
        <v>1730</v>
      </c>
      <c r="D221" s="4" t="s">
        <v>99</v>
      </c>
      <c r="F221" s="4" t="s">
        <v>45</v>
      </c>
      <c r="H221" s="5" t="s">
        <v>43</v>
      </c>
      <c r="J221" s="4">
        <v>2013</v>
      </c>
      <c r="K221" s="4" t="s">
        <v>16</v>
      </c>
    </row>
    <row r="222" spans="1:11" ht="45" x14ac:dyDescent="0.25">
      <c r="A222" t="s">
        <v>11</v>
      </c>
      <c r="B222" t="str">
        <f t="shared" si="5"/>
        <v>2013-01-18</v>
      </c>
      <c r="C222" t="str">
        <f>"1800"</f>
        <v>1800</v>
      </c>
      <c r="D222" t="s">
        <v>225</v>
      </c>
      <c r="F222" t="s">
        <v>13</v>
      </c>
      <c r="H222" s="1" t="s">
        <v>226</v>
      </c>
      <c r="J222">
        <v>2010</v>
      </c>
      <c r="K222" t="s">
        <v>16</v>
      </c>
    </row>
    <row r="223" spans="1:11" ht="30" x14ac:dyDescent="0.25">
      <c r="A223" t="s">
        <v>11</v>
      </c>
      <c r="B223" t="str">
        <f t="shared" si="5"/>
        <v>2013-01-18</v>
      </c>
      <c r="C223" t="str">
        <f>"1830"</f>
        <v>1830</v>
      </c>
      <c r="D223" t="s">
        <v>190</v>
      </c>
      <c r="F223" t="s">
        <v>13</v>
      </c>
      <c r="H223" s="1" t="s">
        <v>227</v>
      </c>
      <c r="J223">
        <v>2007</v>
      </c>
      <c r="K223" t="s">
        <v>112</v>
      </c>
    </row>
    <row r="224" spans="1:11" s="4" customFormat="1" ht="45" x14ac:dyDescent="0.25">
      <c r="A224" s="4" t="s">
        <v>11</v>
      </c>
      <c r="B224" s="4" t="str">
        <f t="shared" si="5"/>
        <v>2013-01-18</v>
      </c>
      <c r="C224" s="4" t="str">
        <f>"1900"</f>
        <v>1900</v>
      </c>
      <c r="D224" s="4" t="s">
        <v>99</v>
      </c>
      <c r="F224" s="4" t="s">
        <v>45</v>
      </c>
      <c r="H224" s="5" t="s">
        <v>43</v>
      </c>
      <c r="J224" s="4">
        <v>2013</v>
      </c>
      <c r="K224" s="4" t="s">
        <v>16</v>
      </c>
    </row>
    <row r="225" spans="1:11" ht="45" x14ac:dyDescent="0.25">
      <c r="A225" t="s">
        <v>11</v>
      </c>
      <c r="B225" t="str">
        <f t="shared" si="5"/>
        <v>2013-01-18</v>
      </c>
      <c r="C225" t="str">
        <f>"1930"</f>
        <v>1930</v>
      </c>
      <c r="D225" t="s">
        <v>228</v>
      </c>
      <c r="F225" t="s">
        <v>13</v>
      </c>
      <c r="H225" s="1" t="s">
        <v>229</v>
      </c>
      <c r="J225">
        <v>0</v>
      </c>
      <c r="K225" t="s">
        <v>16</v>
      </c>
    </row>
    <row r="226" spans="1:11" ht="45" x14ac:dyDescent="0.25">
      <c r="A226" t="s">
        <v>11</v>
      </c>
      <c r="B226" t="str">
        <f t="shared" si="5"/>
        <v>2013-01-18</v>
      </c>
      <c r="C226" t="str">
        <f>"2000"</f>
        <v>2000</v>
      </c>
      <c r="D226" t="s">
        <v>230</v>
      </c>
      <c r="E226" t="s">
        <v>232</v>
      </c>
      <c r="F226" t="s">
        <v>17</v>
      </c>
      <c r="G226" t="s">
        <v>18</v>
      </c>
      <c r="H226" s="1" t="s">
        <v>231</v>
      </c>
      <c r="J226">
        <v>2001</v>
      </c>
      <c r="K226" t="s">
        <v>16</v>
      </c>
    </row>
    <row r="227" spans="1:11" ht="30" x14ac:dyDescent="0.25">
      <c r="A227" t="s">
        <v>11</v>
      </c>
      <c r="B227" t="str">
        <f t="shared" si="5"/>
        <v>2013-01-18</v>
      </c>
      <c r="C227" t="str">
        <f>"2030"</f>
        <v>2030</v>
      </c>
      <c r="D227" t="s">
        <v>233</v>
      </c>
      <c r="F227" t="s">
        <v>13</v>
      </c>
      <c r="H227" s="1" t="s">
        <v>234</v>
      </c>
      <c r="J227">
        <v>2009</v>
      </c>
      <c r="K227" t="s">
        <v>16</v>
      </c>
    </row>
    <row r="228" spans="1:11" s="4" customFormat="1" ht="60" x14ac:dyDescent="0.25">
      <c r="A228" s="4" t="s">
        <v>11</v>
      </c>
      <c r="B228" s="4" t="str">
        <f t="shared" si="5"/>
        <v>2013-01-18</v>
      </c>
      <c r="C228" s="4" t="str">
        <f>"2100"</f>
        <v>2100</v>
      </c>
      <c r="D228" s="4" t="s">
        <v>108</v>
      </c>
      <c r="E228" s="4" t="s">
        <v>108</v>
      </c>
      <c r="H228" s="5" t="s">
        <v>109</v>
      </c>
      <c r="J228" s="4">
        <v>0</v>
      </c>
      <c r="K228" s="4" t="s">
        <v>110</v>
      </c>
    </row>
    <row r="229" spans="1:11" s="4" customFormat="1" ht="45" x14ac:dyDescent="0.25">
      <c r="A229" s="4" t="s">
        <v>11</v>
      </c>
      <c r="B229" s="4" t="str">
        <f t="shared" si="5"/>
        <v>2013-01-18</v>
      </c>
      <c r="C229" s="4" t="str">
        <f>"2300"</f>
        <v>2300</v>
      </c>
      <c r="D229" s="4" t="s">
        <v>99</v>
      </c>
      <c r="F229" s="4" t="s">
        <v>45</v>
      </c>
      <c r="H229" s="5" t="s">
        <v>43</v>
      </c>
      <c r="J229" s="4">
        <v>2013</v>
      </c>
      <c r="K229" s="4" t="s">
        <v>16</v>
      </c>
    </row>
    <row r="230" spans="1:11" ht="30" x14ac:dyDescent="0.25">
      <c r="A230" t="s">
        <v>11</v>
      </c>
      <c r="B230" t="str">
        <f t="shared" si="5"/>
        <v>2013-01-18</v>
      </c>
      <c r="C230" t="str">
        <f>"2330"</f>
        <v>2330</v>
      </c>
      <c r="D230" t="s">
        <v>207</v>
      </c>
      <c r="E230" t="s">
        <v>236</v>
      </c>
      <c r="F230" t="s">
        <v>17</v>
      </c>
      <c r="G230" t="s">
        <v>18</v>
      </c>
      <c r="H230" s="1" t="s">
        <v>235</v>
      </c>
      <c r="J230">
        <v>2010</v>
      </c>
      <c r="K230" t="s">
        <v>22</v>
      </c>
    </row>
    <row r="231" spans="1:11" ht="45" x14ac:dyDescent="0.25">
      <c r="A231" t="s">
        <v>11</v>
      </c>
      <c r="B231" t="str">
        <f t="shared" ref="B231:B260" si="6">"2013-01-19"</f>
        <v>2013-01-19</v>
      </c>
      <c r="C231" t="str">
        <f>"0000"</f>
        <v>0000</v>
      </c>
      <c r="D231" t="s">
        <v>40</v>
      </c>
      <c r="F231" t="s">
        <v>17</v>
      </c>
      <c r="G231" t="s">
        <v>18</v>
      </c>
      <c r="H231" s="1" t="s">
        <v>41</v>
      </c>
      <c r="J231">
        <v>2012</v>
      </c>
      <c r="K231" t="s">
        <v>16</v>
      </c>
    </row>
    <row r="232" spans="1:11" ht="30" x14ac:dyDescent="0.25">
      <c r="A232" t="s">
        <v>11</v>
      </c>
      <c r="B232" t="str">
        <f t="shared" si="6"/>
        <v>2013-01-19</v>
      </c>
      <c r="C232" t="str">
        <f>"0100"</f>
        <v>0100</v>
      </c>
      <c r="D232" t="s">
        <v>73</v>
      </c>
      <c r="F232" t="s">
        <v>13</v>
      </c>
      <c r="H232" s="1" t="s">
        <v>237</v>
      </c>
      <c r="J232">
        <v>2009</v>
      </c>
      <c r="K232" t="s">
        <v>16</v>
      </c>
    </row>
    <row r="233" spans="1:11" ht="30" x14ac:dyDescent="0.25">
      <c r="A233" t="s">
        <v>11</v>
      </c>
      <c r="B233" t="str">
        <f t="shared" si="6"/>
        <v>2013-01-19</v>
      </c>
      <c r="C233" t="str">
        <f>"0400"</f>
        <v>0400</v>
      </c>
      <c r="D233" t="s">
        <v>75</v>
      </c>
      <c r="E233" t="s">
        <v>239</v>
      </c>
      <c r="F233" t="s">
        <v>13</v>
      </c>
      <c r="H233" s="1" t="s">
        <v>238</v>
      </c>
      <c r="J233">
        <v>2009</v>
      </c>
      <c r="K233" t="s">
        <v>16</v>
      </c>
    </row>
    <row r="234" spans="1:11" x14ac:dyDescent="0.25">
      <c r="A234" t="s">
        <v>11</v>
      </c>
      <c r="B234" t="str">
        <f t="shared" si="6"/>
        <v>2013-01-19</v>
      </c>
      <c r="C234" t="str">
        <f>"0500"</f>
        <v>0500</v>
      </c>
      <c r="D234" t="s">
        <v>12</v>
      </c>
      <c r="F234" t="s">
        <v>13</v>
      </c>
      <c r="H234" s="1" t="s">
        <v>19</v>
      </c>
      <c r="J234">
        <v>2008</v>
      </c>
      <c r="K234" t="s">
        <v>16</v>
      </c>
    </row>
    <row r="235" spans="1:11" x14ac:dyDescent="0.25">
      <c r="A235" t="s">
        <v>11</v>
      </c>
      <c r="B235" t="str">
        <f t="shared" si="6"/>
        <v>2013-01-19</v>
      </c>
      <c r="C235" t="str">
        <f>"0600"</f>
        <v>0600</v>
      </c>
      <c r="D235" t="s">
        <v>12</v>
      </c>
      <c r="F235" t="s">
        <v>13</v>
      </c>
      <c r="H235" s="1" t="s">
        <v>19</v>
      </c>
      <c r="J235">
        <v>2008</v>
      </c>
      <c r="K235" t="s">
        <v>16</v>
      </c>
    </row>
    <row r="236" spans="1:11" ht="45" x14ac:dyDescent="0.25">
      <c r="A236" t="s">
        <v>11</v>
      </c>
      <c r="B236" t="str">
        <f t="shared" si="6"/>
        <v>2013-01-19</v>
      </c>
      <c r="C236" t="str">
        <f>"0700"</f>
        <v>0700</v>
      </c>
      <c r="D236" t="s">
        <v>20</v>
      </c>
      <c r="F236" t="s">
        <v>13</v>
      </c>
      <c r="H236" s="1" t="s">
        <v>21</v>
      </c>
      <c r="J236">
        <v>2010</v>
      </c>
      <c r="K236" t="s">
        <v>22</v>
      </c>
    </row>
    <row r="237" spans="1:11" ht="60" x14ac:dyDescent="0.25">
      <c r="A237" t="s">
        <v>11</v>
      </c>
      <c r="B237" t="str">
        <f t="shared" si="6"/>
        <v>2013-01-19</v>
      </c>
      <c r="C237" t="str">
        <f>"0730"</f>
        <v>0730</v>
      </c>
      <c r="D237" t="s">
        <v>23</v>
      </c>
      <c r="E237" t="s">
        <v>241</v>
      </c>
      <c r="F237" t="s">
        <v>13</v>
      </c>
      <c r="H237" s="1" t="s">
        <v>240</v>
      </c>
      <c r="J237">
        <v>2009</v>
      </c>
      <c r="K237" t="s">
        <v>16</v>
      </c>
    </row>
    <row r="238" spans="1:11" ht="45" x14ac:dyDescent="0.25">
      <c r="A238" t="s">
        <v>11</v>
      </c>
      <c r="B238" t="str">
        <f t="shared" si="6"/>
        <v>2013-01-19</v>
      </c>
      <c r="C238" t="str">
        <f>"0800"</f>
        <v>0800</v>
      </c>
      <c r="D238" t="s">
        <v>26</v>
      </c>
      <c r="F238" t="s">
        <v>17</v>
      </c>
      <c r="G238" t="s">
        <v>18</v>
      </c>
      <c r="H238" s="1" t="s">
        <v>27</v>
      </c>
      <c r="J238">
        <v>2011</v>
      </c>
      <c r="K238" t="s">
        <v>16</v>
      </c>
    </row>
    <row r="239" spans="1:11" ht="45" x14ac:dyDescent="0.25">
      <c r="A239" t="s">
        <v>11</v>
      </c>
      <c r="B239" t="str">
        <f t="shared" si="6"/>
        <v>2013-01-19</v>
      </c>
      <c r="C239" t="str">
        <f>"0830"</f>
        <v>0830</v>
      </c>
      <c r="D239" t="s">
        <v>28</v>
      </c>
      <c r="F239" t="s">
        <v>13</v>
      </c>
      <c r="H239" s="1" t="s">
        <v>29</v>
      </c>
      <c r="J239">
        <v>2011</v>
      </c>
      <c r="K239" t="s">
        <v>16</v>
      </c>
    </row>
    <row r="240" spans="1:11" ht="30" x14ac:dyDescent="0.25">
      <c r="A240" t="s">
        <v>11</v>
      </c>
      <c r="B240" t="str">
        <f t="shared" si="6"/>
        <v>2013-01-19</v>
      </c>
      <c r="C240" t="str">
        <f>"0900"</f>
        <v>0900</v>
      </c>
      <c r="D240" t="s">
        <v>30</v>
      </c>
      <c r="F240" t="s">
        <v>13</v>
      </c>
      <c r="H240" s="1" t="s">
        <v>31</v>
      </c>
      <c r="J240">
        <v>2011</v>
      </c>
      <c r="K240" t="s">
        <v>16</v>
      </c>
    </row>
    <row r="241" spans="1:11" ht="45" x14ac:dyDescent="0.25">
      <c r="A241" t="s">
        <v>11</v>
      </c>
      <c r="B241" t="str">
        <f t="shared" si="6"/>
        <v>2013-01-19</v>
      </c>
      <c r="C241" t="str">
        <f>"0930"</f>
        <v>0930</v>
      </c>
      <c r="D241" t="s">
        <v>32</v>
      </c>
      <c r="E241" t="s">
        <v>279</v>
      </c>
      <c r="F241" t="s">
        <v>13</v>
      </c>
      <c r="H241" s="1" t="s">
        <v>33</v>
      </c>
      <c r="J241">
        <v>2005</v>
      </c>
      <c r="K241" t="s">
        <v>22</v>
      </c>
    </row>
    <row r="242" spans="1:11" ht="45" x14ac:dyDescent="0.25">
      <c r="A242" t="s">
        <v>11</v>
      </c>
      <c r="B242" t="str">
        <f t="shared" si="6"/>
        <v>2013-01-19</v>
      </c>
      <c r="C242" t="str">
        <f>"1000"</f>
        <v>1000</v>
      </c>
      <c r="D242" t="s">
        <v>228</v>
      </c>
      <c r="F242" t="s">
        <v>13</v>
      </c>
      <c r="H242" s="1" t="s">
        <v>229</v>
      </c>
      <c r="J242">
        <v>0</v>
      </c>
      <c r="K242" t="s">
        <v>16</v>
      </c>
    </row>
    <row r="243" spans="1:11" ht="45" x14ac:dyDescent="0.25">
      <c r="A243" t="s">
        <v>11</v>
      </c>
      <c r="B243" t="str">
        <f t="shared" si="6"/>
        <v>2013-01-19</v>
      </c>
      <c r="C243" t="str">
        <f>"1030"</f>
        <v>1030</v>
      </c>
      <c r="D243" t="s">
        <v>28</v>
      </c>
      <c r="F243" t="s">
        <v>13</v>
      </c>
      <c r="H243" s="1" t="s">
        <v>29</v>
      </c>
      <c r="J243">
        <v>2011</v>
      </c>
      <c r="K243" t="s">
        <v>16</v>
      </c>
    </row>
    <row r="244" spans="1:11" ht="30" x14ac:dyDescent="0.25">
      <c r="A244" t="s">
        <v>11</v>
      </c>
      <c r="B244" t="str">
        <f t="shared" si="6"/>
        <v>2013-01-19</v>
      </c>
      <c r="C244" t="str">
        <f>"1100"</f>
        <v>1100</v>
      </c>
      <c r="D244" t="s">
        <v>79</v>
      </c>
      <c r="E244" t="s">
        <v>243</v>
      </c>
      <c r="F244" t="s">
        <v>13</v>
      </c>
      <c r="H244" s="1" t="s">
        <v>242</v>
      </c>
      <c r="J244">
        <v>2012</v>
      </c>
      <c r="K244" t="s">
        <v>16</v>
      </c>
    </row>
    <row r="245" spans="1:11" ht="45" x14ac:dyDescent="0.25">
      <c r="A245" t="s">
        <v>11</v>
      </c>
      <c r="B245" t="str">
        <f t="shared" si="6"/>
        <v>2013-01-19</v>
      </c>
      <c r="C245" t="str">
        <f>"1130"</f>
        <v>1130</v>
      </c>
      <c r="D245" t="s">
        <v>244</v>
      </c>
      <c r="E245" t="s">
        <v>246</v>
      </c>
      <c r="F245" t="s">
        <v>13</v>
      </c>
      <c r="H245" s="1" t="s">
        <v>245</v>
      </c>
      <c r="J245">
        <v>2007</v>
      </c>
      <c r="K245" t="s">
        <v>16</v>
      </c>
    </row>
    <row r="246" spans="1:11" s="4" customFormat="1" ht="45" x14ac:dyDescent="0.25">
      <c r="A246" s="4" t="s">
        <v>11</v>
      </c>
      <c r="B246" s="4" t="str">
        <f t="shared" si="6"/>
        <v>2013-01-19</v>
      </c>
      <c r="C246" s="4" t="str">
        <f>"1200"</f>
        <v>1200</v>
      </c>
      <c r="D246" s="4" t="s">
        <v>42</v>
      </c>
      <c r="F246" s="4" t="s">
        <v>45</v>
      </c>
      <c r="H246" s="5" t="s">
        <v>43</v>
      </c>
      <c r="J246" s="4">
        <v>2013</v>
      </c>
      <c r="K246" s="4" t="s">
        <v>16</v>
      </c>
    </row>
    <row r="247" spans="1:11" s="4" customFormat="1" ht="45" x14ac:dyDescent="0.25">
      <c r="A247" s="4" t="s">
        <v>11</v>
      </c>
      <c r="B247" s="4" t="str">
        <f t="shared" si="6"/>
        <v>2013-01-19</v>
      </c>
      <c r="C247" s="4" t="str">
        <f>"1230"</f>
        <v>1230</v>
      </c>
      <c r="D247" s="4" t="s">
        <v>280</v>
      </c>
      <c r="F247" s="4" t="s">
        <v>17</v>
      </c>
      <c r="H247" s="5" t="s">
        <v>130</v>
      </c>
      <c r="J247" s="4">
        <v>2001</v>
      </c>
      <c r="K247" s="4" t="s">
        <v>16</v>
      </c>
    </row>
    <row r="248" spans="1:11" s="4" customFormat="1" ht="45" x14ac:dyDescent="0.25">
      <c r="A248" s="4" t="s">
        <v>11</v>
      </c>
      <c r="B248" s="4" t="str">
        <f t="shared" si="6"/>
        <v>2013-01-19</v>
      </c>
      <c r="C248" s="4" t="str">
        <f>"1230"</f>
        <v>1230</v>
      </c>
      <c r="D248" s="4" t="s">
        <v>280</v>
      </c>
      <c r="F248" s="4" t="s">
        <v>17</v>
      </c>
      <c r="H248" s="5" t="s">
        <v>130</v>
      </c>
      <c r="J248" s="4">
        <v>2001</v>
      </c>
      <c r="K248" s="4" t="s">
        <v>16</v>
      </c>
    </row>
    <row r="249" spans="1:11" ht="45" x14ac:dyDescent="0.25">
      <c r="A249" t="s">
        <v>11</v>
      </c>
      <c r="B249" t="str">
        <f t="shared" si="6"/>
        <v>2013-01-19</v>
      </c>
      <c r="C249" t="str">
        <f>"1330"</f>
        <v>1330</v>
      </c>
      <c r="D249" t="s">
        <v>143</v>
      </c>
      <c r="E249" t="s">
        <v>145</v>
      </c>
      <c r="F249" t="s">
        <v>17</v>
      </c>
      <c r="G249" t="s">
        <v>18</v>
      </c>
      <c r="H249" s="1" t="s">
        <v>144</v>
      </c>
      <c r="J249">
        <v>0</v>
      </c>
      <c r="K249" t="s">
        <v>16</v>
      </c>
    </row>
    <row r="250" spans="1:11" s="8" customFormat="1" x14ac:dyDescent="0.25">
      <c r="A250" s="8" t="s">
        <v>11</v>
      </c>
      <c r="B250" s="8" t="str">
        <f t="shared" si="6"/>
        <v>2013-01-19</v>
      </c>
      <c r="C250" s="8">
        <v>1430</v>
      </c>
      <c r="D250" s="8" t="s">
        <v>296</v>
      </c>
      <c r="F250" s="8" t="s">
        <v>45</v>
      </c>
      <c r="H250" s="8" t="s">
        <v>297</v>
      </c>
      <c r="J250" s="8">
        <v>2011</v>
      </c>
      <c r="K250" s="8" t="s">
        <v>16</v>
      </c>
    </row>
    <row r="251" spans="1:11" ht="30" x14ac:dyDescent="0.25">
      <c r="A251" t="s">
        <v>11</v>
      </c>
      <c r="B251" t="str">
        <f t="shared" si="6"/>
        <v>2013-01-19</v>
      </c>
      <c r="C251" t="str">
        <f>"1500"</f>
        <v>1500</v>
      </c>
      <c r="D251" t="s">
        <v>247</v>
      </c>
      <c r="F251" t="s">
        <v>17</v>
      </c>
      <c r="G251" t="s">
        <v>248</v>
      </c>
      <c r="H251" s="1" t="s">
        <v>249</v>
      </c>
      <c r="J251">
        <v>2011</v>
      </c>
      <c r="K251" t="s">
        <v>112</v>
      </c>
    </row>
    <row r="252" spans="1:11" ht="30" x14ac:dyDescent="0.25">
      <c r="A252" t="s">
        <v>11</v>
      </c>
      <c r="B252" t="str">
        <f t="shared" si="6"/>
        <v>2013-01-19</v>
      </c>
      <c r="C252" t="str">
        <f>"1530"</f>
        <v>1530</v>
      </c>
      <c r="D252" t="s">
        <v>250</v>
      </c>
      <c r="F252" t="s">
        <v>13</v>
      </c>
      <c r="H252" s="1" t="s">
        <v>251</v>
      </c>
      <c r="J252">
        <v>1996</v>
      </c>
      <c r="K252" t="s">
        <v>16</v>
      </c>
    </row>
    <row r="253" spans="1:11" s="4" customFormat="1" ht="45" x14ac:dyDescent="0.25">
      <c r="A253" s="4" t="s">
        <v>11</v>
      </c>
      <c r="B253" s="4" t="str">
        <f t="shared" si="6"/>
        <v>2013-01-19</v>
      </c>
      <c r="C253" s="4" t="str">
        <f>"1630"</f>
        <v>1630</v>
      </c>
      <c r="D253" s="4" t="s">
        <v>252</v>
      </c>
      <c r="E253" s="4" t="s">
        <v>252</v>
      </c>
      <c r="F253" s="4" t="s">
        <v>17</v>
      </c>
      <c r="H253" s="5" t="s">
        <v>253</v>
      </c>
      <c r="J253" s="4">
        <v>2004</v>
      </c>
      <c r="K253" s="4" t="s">
        <v>16</v>
      </c>
    </row>
    <row r="254" spans="1:11" s="4" customFormat="1" ht="45" x14ac:dyDescent="0.25">
      <c r="A254" s="4" t="s">
        <v>11</v>
      </c>
      <c r="B254" s="4" t="str">
        <f t="shared" si="6"/>
        <v>2013-01-19</v>
      </c>
      <c r="C254" s="4" t="str">
        <f>"1730"</f>
        <v>1730</v>
      </c>
      <c r="D254" s="4" t="s">
        <v>42</v>
      </c>
      <c r="F254" s="4" t="s">
        <v>45</v>
      </c>
      <c r="H254" s="5" t="s">
        <v>43</v>
      </c>
      <c r="J254" s="4">
        <v>2013</v>
      </c>
      <c r="K254" s="4" t="s">
        <v>16</v>
      </c>
    </row>
    <row r="255" spans="1:11" ht="30" x14ac:dyDescent="0.25">
      <c r="A255" t="s">
        <v>11</v>
      </c>
      <c r="B255" t="str">
        <f t="shared" si="6"/>
        <v>2013-01-19</v>
      </c>
      <c r="C255" t="str">
        <f>"1800"</f>
        <v>1800</v>
      </c>
      <c r="D255" t="s">
        <v>192</v>
      </c>
      <c r="F255" t="s">
        <v>45</v>
      </c>
      <c r="H255" s="1" t="s">
        <v>193</v>
      </c>
      <c r="J255">
        <v>2012</v>
      </c>
      <c r="K255" t="s">
        <v>16</v>
      </c>
    </row>
    <row r="256" spans="1:11" s="4" customFormat="1" ht="60" x14ac:dyDescent="0.25">
      <c r="A256" s="4" t="s">
        <v>11</v>
      </c>
      <c r="B256" s="4" t="str">
        <f t="shared" si="6"/>
        <v>2013-01-19</v>
      </c>
      <c r="C256" s="4" t="str">
        <f>"1900"</f>
        <v>1900</v>
      </c>
      <c r="D256" s="4" t="s">
        <v>254</v>
      </c>
      <c r="E256" s="4" t="s">
        <v>256</v>
      </c>
      <c r="F256" s="4" t="s">
        <v>17</v>
      </c>
      <c r="H256" s="5" t="s">
        <v>255</v>
      </c>
      <c r="J256" s="4">
        <v>2000</v>
      </c>
      <c r="K256" s="4" t="s">
        <v>110</v>
      </c>
    </row>
    <row r="257" spans="1:11" ht="45" x14ac:dyDescent="0.25">
      <c r="A257" t="s">
        <v>11</v>
      </c>
      <c r="B257" t="str">
        <f t="shared" si="6"/>
        <v>2013-01-19</v>
      </c>
      <c r="C257" t="str">
        <f>"2030"</f>
        <v>2030</v>
      </c>
      <c r="D257" t="s">
        <v>40</v>
      </c>
      <c r="F257" t="s">
        <v>17</v>
      </c>
      <c r="G257" t="s">
        <v>18</v>
      </c>
      <c r="H257" s="1" t="s">
        <v>41</v>
      </c>
      <c r="J257">
        <v>2012</v>
      </c>
      <c r="K257" t="s">
        <v>16</v>
      </c>
    </row>
    <row r="258" spans="1:11" ht="30" x14ac:dyDescent="0.25">
      <c r="A258" t="s">
        <v>11</v>
      </c>
      <c r="B258" t="str">
        <f t="shared" si="6"/>
        <v>2013-01-19</v>
      </c>
      <c r="C258" t="str">
        <f>"2130"</f>
        <v>2130</v>
      </c>
      <c r="D258" t="s">
        <v>281</v>
      </c>
      <c r="F258" s="8" t="s">
        <v>199</v>
      </c>
      <c r="G258" t="s">
        <v>283</v>
      </c>
      <c r="H258" s="1" t="s">
        <v>282</v>
      </c>
      <c r="J258" s="8">
        <v>2004</v>
      </c>
      <c r="K258" s="4" t="s">
        <v>300</v>
      </c>
    </row>
    <row r="259" spans="1:11" s="8" customFormat="1" ht="45" x14ac:dyDescent="0.25">
      <c r="A259" s="8" t="s">
        <v>11</v>
      </c>
      <c r="B259" s="8" t="str">
        <f t="shared" si="6"/>
        <v>2013-01-19</v>
      </c>
      <c r="C259" s="8" t="str">
        <f>"2130"</f>
        <v>2130</v>
      </c>
      <c r="D259" s="8" t="s">
        <v>299</v>
      </c>
      <c r="F259" s="8" t="s">
        <v>17</v>
      </c>
      <c r="H259" s="9" t="s">
        <v>128</v>
      </c>
      <c r="J259" s="8">
        <v>2007</v>
      </c>
      <c r="K259" s="8" t="s">
        <v>16</v>
      </c>
    </row>
    <row r="260" spans="1:11" s="8" customFormat="1" ht="30" x14ac:dyDescent="0.25">
      <c r="A260" s="8" t="s">
        <v>11</v>
      </c>
      <c r="B260" s="8" t="str">
        <f t="shared" si="6"/>
        <v>2013-01-19</v>
      </c>
      <c r="C260" s="8" t="str">
        <f>"2200"</f>
        <v>2200</v>
      </c>
      <c r="D260" s="8" t="s">
        <v>301</v>
      </c>
      <c r="F260" s="8" t="s">
        <v>17</v>
      </c>
      <c r="H260" s="9" t="s">
        <v>302</v>
      </c>
      <c r="J260" s="8">
        <v>2010</v>
      </c>
      <c r="K260" s="8" t="s">
        <v>22</v>
      </c>
    </row>
    <row r="261" spans="1:11" ht="45" x14ac:dyDescent="0.25">
      <c r="A261" t="s">
        <v>11</v>
      </c>
      <c r="B261" t="str">
        <f>"2013-01-20"</f>
        <v>2013-01-20</v>
      </c>
      <c r="C261" t="str">
        <f>"0100"</f>
        <v>0100</v>
      </c>
      <c r="D261" t="s">
        <v>73</v>
      </c>
      <c r="F261" t="s">
        <v>13</v>
      </c>
      <c r="H261" s="1" t="s">
        <v>257</v>
      </c>
      <c r="J261">
        <v>2009</v>
      </c>
      <c r="K261" t="s">
        <v>16</v>
      </c>
    </row>
    <row r="262" spans="1:11" ht="45" x14ac:dyDescent="0.25">
      <c r="A262" t="s">
        <v>11</v>
      </c>
      <c r="B262" t="str">
        <f>"2013-01-20"</f>
        <v>2013-01-20</v>
      </c>
      <c r="C262" t="str">
        <f>"0400"</f>
        <v>0400</v>
      </c>
      <c r="D262" t="s">
        <v>75</v>
      </c>
      <c r="E262" t="s">
        <v>259</v>
      </c>
      <c r="F262" t="s">
        <v>199</v>
      </c>
      <c r="G262" t="s">
        <v>183</v>
      </c>
      <c r="H262" s="1" t="s">
        <v>258</v>
      </c>
      <c r="J262">
        <v>2009</v>
      </c>
      <c r="K262" t="s">
        <v>16</v>
      </c>
    </row>
    <row r="263" spans="1:11" x14ac:dyDescent="0.25">
      <c r="A263" t="s">
        <v>260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NITV_EPG_Rpt437384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2012-12-13T01:52:13Z</dcterms:created>
  <dcterms:modified xsi:type="dcterms:W3CDTF">2012-12-13T06:31:38Z</dcterms:modified>
</cp:coreProperties>
</file>