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7675" windowHeight="12780"/>
  </bookViews>
  <sheets>
    <sheet name=" NITV_EPG_Rpt436013" sheetId="1" r:id="rId1"/>
  </sheets>
  <calcPr calcId="145621"/>
</workbook>
</file>

<file path=xl/calcChain.xml><?xml version="1.0" encoding="utf-8"?>
<calcChain xmlns="http://schemas.openxmlformats.org/spreadsheetml/2006/main">
  <c r="C252" i="1" l="1"/>
  <c r="B11" i="1"/>
  <c r="B10" i="1"/>
  <c r="C11" i="1"/>
  <c r="C10" i="1"/>
  <c r="C264" i="1" l="1"/>
  <c r="C263" i="1"/>
  <c r="B263" i="1"/>
  <c r="C169" i="1"/>
  <c r="B169" i="1"/>
  <c r="C127" i="1"/>
  <c r="B127" i="1"/>
  <c r="C103" i="1"/>
  <c r="B103" i="1"/>
  <c r="C44" i="1"/>
  <c r="B44" i="1"/>
  <c r="C22" i="1"/>
  <c r="B22" i="1"/>
  <c r="B2" i="1" l="1"/>
  <c r="C2" i="1"/>
  <c r="B3" i="1"/>
  <c r="C3" i="1"/>
  <c r="B4" i="1"/>
  <c r="C4" i="1"/>
  <c r="B5" i="1"/>
  <c r="C5" i="1"/>
  <c r="B6" i="1"/>
  <c r="C6" i="1"/>
  <c r="B7" i="1"/>
  <c r="C7" i="1"/>
  <c r="B8" i="1"/>
  <c r="C8" i="1"/>
  <c r="B9" i="1"/>
  <c r="C9" i="1"/>
  <c r="B12" i="1"/>
  <c r="C12" i="1"/>
  <c r="B14" i="1"/>
  <c r="C14" i="1"/>
  <c r="B15" i="1"/>
  <c r="C15" i="1"/>
  <c r="B16" i="1"/>
  <c r="C16" i="1"/>
  <c r="B17" i="1"/>
  <c r="C17" i="1"/>
  <c r="B18" i="1"/>
  <c r="C18" i="1"/>
  <c r="B20" i="1"/>
  <c r="C20" i="1"/>
  <c r="B21" i="1"/>
  <c r="C21"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5" i="1"/>
  <c r="C45" i="1"/>
  <c r="B46" i="1"/>
  <c r="C46" i="1"/>
  <c r="B47" i="1"/>
  <c r="C47" i="1"/>
  <c r="B48" i="1"/>
  <c r="C48" i="1"/>
  <c r="B49" i="1"/>
  <c r="C49" i="1"/>
  <c r="B50" i="1"/>
  <c r="C50" i="1"/>
  <c r="B51" i="1"/>
  <c r="C51"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7" i="1"/>
  <c r="C97" i="1"/>
  <c r="B98" i="1"/>
  <c r="C98" i="1"/>
  <c r="B99" i="1"/>
  <c r="C99" i="1"/>
  <c r="B100" i="1"/>
  <c r="C100" i="1"/>
  <c r="B101" i="1"/>
  <c r="C101" i="1"/>
  <c r="B102" i="1"/>
  <c r="C102"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9" i="1"/>
  <c r="C119" i="1"/>
  <c r="B120" i="1"/>
  <c r="C120" i="1"/>
  <c r="B121" i="1"/>
  <c r="C121" i="1"/>
  <c r="B122" i="1"/>
  <c r="C122" i="1"/>
  <c r="B123" i="1"/>
  <c r="C123" i="1"/>
  <c r="B124" i="1"/>
  <c r="C124" i="1"/>
  <c r="B125" i="1"/>
  <c r="C125" i="1"/>
  <c r="B126" i="1"/>
  <c r="C126" i="1"/>
  <c r="B128" i="1"/>
  <c r="C128" i="1"/>
  <c r="B129" i="1"/>
  <c r="C129" i="1"/>
  <c r="B130" i="1"/>
  <c r="C130" i="1"/>
  <c r="B131" i="1"/>
  <c r="C131" i="1"/>
  <c r="B132" i="1"/>
  <c r="C132" i="1"/>
  <c r="B133" i="1"/>
  <c r="C133" i="1"/>
  <c r="B134" i="1"/>
  <c r="C134" i="1"/>
  <c r="B135" i="1"/>
  <c r="C135" i="1"/>
  <c r="B136" i="1"/>
  <c r="C136" i="1"/>
  <c r="B137" i="1"/>
  <c r="C137"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1" i="1"/>
  <c r="C161" i="1"/>
  <c r="B162" i="1"/>
  <c r="C162" i="1"/>
  <c r="B163" i="1"/>
  <c r="C163" i="1"/>
  <c r="B164" i="1"/>
  <c r="C164" i="1"/>
  <c r="B165" i="1"/>
  <c r="C165" i="1"/>
  <c r="B166" i="1"/>
  <c r="C166" i="1"/>
  <c r="B167" i="1"/>
  <c r="C167" i="1"/>
  <c r="B168" i="1"/>
  <c r="C168" i="1"/>
  <c r="B170" i="1"/>
  <c r="C170" i="1"/>
  <c r="B171" i="1"/>
  <c r="C171" i="1"/>
  <c r="B172" i="1"/>
  <c r="C172" i="1"/>
  <c r="B173" i="1"/>
  <c r="C173" i="1"/>
  <c r="B174" i="1"/>
  <c r="C174" i="1"/>
  <c r="B175" i="1"/>
  <c r="C175" i="1"/>
  <c r="B176" i="1"/>
  <c r="C176" i="1"/>
  <c r="B177" i="1"/>
  <c r="C177" i="1"/>
  <c r="B178" i="1"/>
  <c r="C178" i="1"/>
  <c r="B179" i="1"/>
  <c r="C179"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8" i="1"/>
  <c r="C248" i="1"/>
  <c r="B249" i="1"/>
  <c r="C249" i="1"/>
  <c r="B253" i="1"/>
  <c r="C253" i="1"/>
  <c r="B254" i="1"/>
  <c r="C254" i="1"/>
  <c r="B255" i="1"/>
  <c r="C255" i="1"/>
  <c r="B256" i="1"/>
  <c r="C256" i="1"/>
  <c r="B257" i="1"/>
  <c r="C257" i="1"/>
  <c r="B259" i="1"/>
  <c r="C259" i="1"/>
  <c r="B260" i="1"/>
  <c r="C260" i="1"/>
  <c r="B261" i="1"/>
  <c r="C261" i="1"/>
  <c r="B262" i="1"/>
  <c r="C262" i="1"/>
  <c r="B264" i="1"/>
  <c r="B265" i="1"/>
  <c r="C265" i="1"/>
  <c r="B266" i="1"/>
  <c r="C266" i="1"/>
  <c r="B267" i="1"/>
  <c r="C267" i="1"/>
</calcChain>
</file>

<file path=xl/sharedStrings.xml><?xml version="1.0" encoding="utf-8"?>
<sst xmlns="http://schemas.openxmlformats.org/spreadsheetml/2006/main" count="1499" uniqueCount="315">
  <si>
    <t>Channel Name</t>
  </si>
  <si>
    <t>Date</t>
  </si>
  <si>
    <t>Start Time</t>
  </si>
  <si>
    <t>Title</t>
  </si>
  <si>
    <t>Classification</t>
  </si>
  <si>
    <t>Consumer Advice</t>
  </si>
  <si>
    <t>Digital Epg Synpopsis</t>
  </si>
  <si>
    <t>Episode Title</t>
  </si>
  <si>
    <t>Live</t>
  </si>
  <si>
    <t>Year of Production</t>
  </si>
  <si>
    <t>Country of Origin</t>
  </si>
  <si>
    <t>NITV</t>
  </si>
  <si>
    <t>Yeyekerte</t>
  </si>
  <si>
    <t>PG</t>
  </si>
  <si>
    <t xml:space="preserve">l </t>
  </si>
  <si>
    <t>Hosted by Pascoe Braun that looks at what's on around the country.</t>
  </si>
  <si>
    <t xml:space="preserve"> </t>
  </si>
  <si>
    <t>AUSTRALIA</t>
  </si>
  <si>
    <t>G</t>
  </si>
  <si>
    <t>Bizou</t>
  </si>
  <si>
    <t>A lively, animated pre-school series that explores the wonderful world of animals through the eyes of a cheerful little Aboriginal princess named Bizou.</t>
  </si>
  <si>
    <t>CANADA</t>
  </si>
  <si>
    <t>Yarramundi Kids</t>
  </si>
  <si>
    <t>With guest is comedian Sean Choolburra we learn a new word in the Darug language, hear a story about Bip the Snapping Bungaroo, see Jannawi Dance Theatre &amp; learn the importance of ant mounds.</t>
  </si>
  <si>
    <t>My Body</t>
  </si>
  <si>
    <t>Move It Mob Style</t>
  </si>
  <si>
    <t xml:space="preserve">a </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</si>
  <si>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</si>
  <si>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</si>
  <si>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</si>
  <si>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</si>
  <si>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</si>
  <si>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Welcome To Wapos Bay</t>
  </si>
  <si>
    <t>The kids of Wapos Bay love adventure and their playground is a vast area that’s been home to their Cree ancestors for millennia. As they explore the world around them, they learn respect &amp; cooperation</t>
  </si>
  <si>
    <t>Journey Through Fear</t>
  </si>
  <si>
    <t>Fusion With Casey Donovan</t>
  </si>
  <si>
    <t>Fusion is a lively, cheeky, informative and entertaining show that features new musical talent, clips, performances and interviews. Hosted by Casey Donovan.</t>
  </si>
  <si>
    <t>The 42nd Annual Koori Knockout</t>
  </si>
  <si>
    <t>Griffith 3 Way United Vs Dunghutti Warriors - Join Brad Cook and Luke Carroll at the 42nd Koori Knockout in Raymond Terrace for all the grass roots rugby league action.</t>
  </si>
  <si>
    <t>Griffith 3 Way United Vs Dunghutti Warriors</t>
  </si>
  <si>
    <t>Newcastle Yowies Vs Murrumbidgee Crows, Semi Final 1 - Join Brad Cook and Luke Carroll at the 42nd Koori Knockout in Raymond Terrace for all the grass roots rugby league action.</t>
  </si>
  <si>
    <t>Newcastle Yowies Vs Murrumbidgee Crows</t>
  </si>
  <si>
    <t>NC</t>
  </si>
  <si>
    <t>La Perouse Vs Bulgar Ngaru, Under 15s Grand Final - Join Brad Cook and Luke Carroll at the 42nd Koori Knockout in Raymond Terrace for all the grass roots rugby league action.</t>
  </si>
  <si>
    <t>Under 15s Grand Final</t>
  </si>
  <si>
    <t>Moree Boomerangs 1 Vs Gunarul Warriors, Under 17s Grand Final - Join Brad Cook and Luke Carroll at the 42nd Koori Knockout in Raymond Terrace for all the grass roots rugby league action.</t>
  </si>
  <si>
    <t>Under 17s Grand Final</t>
  </si>
  <si>
    <t>Mindaribba Sisters Vs Redfern All Blacks, Women's Grand Final - Join Brad Cook and Luke Carroll at the 42nd Koori Knockout in Raymond Terrace for all the grass roots rugby league action.</t>
  </si>
  <si>
    <t>Women's Grand Final</t>
  </si>
  <si>
    <t>The arrival of the crested iguana in Fiji from the Caribbean thousands of years ago is one of nature's most intriguing mysteries. They are now protected species and live in isolation on a Fiji island</t>
  </si>
  <si>
    <t>Fiji</t>
  </si>
  <si>
    <t xml:space="preserve">Of Islands And Men </t>
  </si>
  <si>
    <t>Christian Karembeu taskes us on a journey of genuine exploration to discover six of the most beautiful islands in the world. An epic adventure recounting the story of nature and culture and tradition.</t>
  </si>
  <si>
    <t>Wallis And Futuna</t>
  </si>
  <si>
    <t>FRANCE</t>
  </si>
  <si>
    <t xml:space="preserve">Burned Bridge </t>
  </si>
  <si>
    <t xml:space="preserve">The events of the afternoon Wilga was killed convinces Vincent that the statement Ricky gave is worthless._x000D_
</t>
  </si>
  <si>
    <t>The Motorcycle Diaries</t>
  </si>
  <si>
    <t>A highly inspiring adventure based on the journals of Ernesto 'Che' Guevara as he journeys by motorcycle through South America with his best friend. Stars Gabriel Garcia Bernal. (Argentina) #SBSfilm</t>
  </si>
  <si>
    <t>ARGENTINA</t>
  </si>
  <si>
    <t>Courting With Justice</t>
  </si>
  <si>
    <t>A gritty, dramatised documentary that poses the question - what if the Australian legal system was not based on the British but on one of the oldest Law systems in the world, Indigenous Australian Law</t>
  </si>
  <si>
    <t>Finding Our Talk</t>
  </si>
  <si>
    <t>Two teachers, who didn't claim to be speakers, in two different countries are the thin lifeline for this ndangered language.</t>
  </si>
  <si>
    <t>Abenaki</t>
  </si>
  <si>
    <t>Fusion With Casey Donovan Series 1 Ep 3</t>
  </si>
  <si>
    <t>Chocolate Martini</t>
  </si>
  <si>
    <t>Elisabeth and Stephen Gogos togther with the band, Banawurun feature in this episode of The Chocolate Martini plus The Barlett Brothers.</t>
  </si>
  <si>
    <t>Roots Music</t>
  </si>
  <si>
    <t>Amali Ward and Dan Sultan perform at the 19th Annual Blues and Roots Festival, Byron Bay.</t>
  </si>
  <si>
    <t>Amali Ward And Dan Sultan</t>
  </si>
  <si>
    <t>Hosted by Pascoe Braun, Yeyekerte looks at what's on around the country.</t>
  </si>
  <si>
    <t>Brandon challenges Kayne to find a honey ant in the midst of the central desert – a ridiculous idea, especially when Kayne learns they live four feet underground!</t>
  </si>
  <si>
    <t>Honey Ant</t>
  </si>
  <si>
    <t xml:space="preserve">Move It Mob Style </t>
  </si>
  <si>
    <t>We're here to get you moving and keeping fit and healthy. So get your mum, dad, brothers, sisters, aunties and uncles wherever you are to come and Move it Mob Style!</t>
  </si>
  <si>
    <t>Dance Dance</t>
  </si>
  <si>
    <t>Inuk is a highly imaginative seven-year-old Inuit boy who lives with his family in the Arctic. Destined to become a shaman, Inuk has special magical powers.</t>
  </si>
  <si>
    <t>UNITED KINGDOM</t>
  </si>
  <si>
    <t>This episode teaches us about opposites. We learn Darug words for day &amp; night. David Page is our special guest. Hear the story of Loongie the Greedy Crocodile &amp; share our lesson on Caring For Country.</t>
  </si>
  <si>
    <t>Opposites</t>
  </si>
  <si>
    <t>Tangaroa With Pio</t>
  </si>
  <si>
    <t>A fun and informative bilingual fishing programme following Pio on his ocean-oriented escapades around the coastal communities of Aotearoa as well as the Pacific Islands.</t>
  </si>
  <si>
    <t>Australia is home to the largest and most rapid loss of languages known. Even in traditional homelands the vibrant languages are struggling to survive government policies and cultural prejudice.</t>
  </si>
  <si>
    <t>Australia</t>
  </si>
  <si>
    <t xml:space="preserve">Samoana </t>
  </si>
  <si>
    <t>A documentary of Samoa's history, including 3000 years of settlement, it's seafaring people and European influence.  Samoana takes the mind on a journey from the past to the present.</t>
  </si>
  <si>
    <t>Set in the crook of a forest, Tipi Tales are adventures in story and song, where Elizabeth, Junior, Russell and Sam play and grow together.</t>
  </si>
  <si>
    <t>Friends</t>
  </si>
  <si>
    <t>filler</t>
  </si>
  <si>
    <t>How The Parrots Got Their Colours</t>
  </si>
  <si>
    <t>Finding My Magic is a children’s rights education program designed to teach students about their rights and responsibilities. Finding My Magic features Olympic champion Cathy Freeman.</t>
  </si>
  <si>
    <t>An education series for kids about sustainable living, environmental care and permaculture practices.</t>
  </si>
  <si>
    <t>Brandon challenges Kayne to the unthinkable – to lure in a great white shark by beatboxing!</t>
  </si>
  <si>
    <t>Great White Sharks</t>
  </si>
  <si>
    <t>Nitv News</t>
  </si>
  <si>
    <t>NITV National News features the rich diversity of contemporary life within Aboriginal and Torres Strait Islander communities, broadening and redefining the news and current affairs landscape.</t>
  </si>
  <si>
    <t>The last fluent speaker died in 1940 so this Louisiana language is considered extinct. But Kim Walden insists that it's only sleeping, with help from old cylinder recordings there is a revival.</t>
  </si>
  <si>
    <t>Chtimacha</t>
  </si>
  <si>
    <t>Ravens And Eagles</t>
  </si>
  <si>
    <t>Haida Art meets a new advocate in thie beautifully "Ravens and Eagles". Anthropologists and art historians have studied Haida art since the late 19th century.</t>
  </si>
  <si>
    <t>Argillite Carver</t>
  </si>
  <si>
    <t>Love Patrol</t>
  </si>
  <si>
    <t>A soap opera from Vanuatu with a serious message. Set in a police station in the Pacific, the local characters confront real issues that occur in their communities.</t>
  </si>
  <si>
    <t>VANUATU</t>
  </si>
  <si>
    <t>Miss Navajo</t>
  </si>
  <si>
    <t>Follows the path of 21-year-old Crystal Frazier, a not-so-fluent Navajo speaker and self-professed introvert, as she undertakes the challenges of the Miss Navajo beauty pageant</t>
  </si>
  <si>
    <t>USA</t>
  </si>
  <si>
    <t xml:space="preserve">Larger Than Life </t>
  </si>
  <si>
    <t>A concert series produced featuring 5 Canadian Aboriginal performers.</t>
  </si>
  <si>
    <t>Mataku</t>
  </si>
  <si>
    <t>NEW ZEALAND</t>
  </si>
  <si>
    <t>Moccasin Flats</t>
  </si>
  <si>
    <t xml:space="preserve">a d l s </t>
  </si>
  <si>
    <t>In the inner city community of Moccasin Flats, Dillon Redsky has to survive one last summer before he gets out of the ghetto and goes to university to pursue his dreams of becoming a basketball star..</t>
  </si>
  <si>
    <t>Can the wired teepee save the Ktunaxa language? In British Columbia a number of technology initiatives such as expensive fiber optics network are now in the community.</t>
  </si>
  <si>
    <t>Ktunaxa</t>
  </si>
  <si>
    <t xml:space="preserve">Island Of Origin 2011 </t>
  </si>
  <si>
    <t xml:space="preserve">Rugby League all the way from the Torres Strait._x000D_
</t>
  </si>
  <si>
    <t xml:space="preserve">Natsiba 2008 </t>
  </si>
  <si>
    <t xml:space="preserve">Game 13 Central QLD Vs Coolaroo - National Aboriginal and Torres Strait Islander Basketball Association Championships 2008 </t>
  </si>
  <si>
    <t>Natsiba 2008 Game 13: Central Queensland Vs Coolaroo</t>
  </si>
  <si>
    <t>2011 Koori Knockout</t>
  </si>
  <si>
    <t>Gungarral Vs Paul Davis Welsh. The annual NSW Koori Knockout is the largest gathering of Aboriginal people in the world.</t>
  </si>
  <si>
    <t>Gungarral Vs Paul Davis Welsh</t>
  </si>
  <si>
    <t>Ella 7's 2009</t>
  </si>
  <si>
    <t>La Pa Lovelies v Waterloo Storm, Sydney Skindogs v Northern United.</t>
  </si>
  <si>
    <t>M</t>
  </si>
  <si>
    <t xml:space="preserve">d </t>
  </si>
  <si>
    <t>Raiders Of The Lost Art</t>
  </si>
  <si>
    <t>Today's theme is water. Uncle Jimmy Little is our special guest. We learn the Darug word Wida means water. "Joshua &amp; the 2 Crabs is today's story &amp; we learn about a canoe tree relic in the bush.</t>
  </si>
  <si>
    <t>Water</t>
  </si>
  <si>
    <t>Gamarada: A Spiritual Awakening</t>
  </si>
  <si>
    <t>Redfern is transforming and so are the men in its community. Over the past 3 years a group of Aboriginal and non-Aboriginal men have been meeting to confront issues of anger, addiction and drugs.</t>
  </si>
  <si>
    <t>A Thousand Suns</t>
  </si>
  <si>
    <t>The story of the Gamo Highlands above the African Rift Valley, and the unique worldview held by the people of the region.</t>
  </si>
  <si>
    <t>Missing Pie Mystery</t>
  </si>
  <si>
    <t>Brandon takes Kayne to the Great Barrier Reef to track down one of the greatest sights in the animals kingdom: baby turtles racing for the sea minutes after they are born.</t>
  </si>
  <si>
    <t>Turtles</t>
  </si>
  <si>
    <t>The Mayan people and their ancient languages spoken by more than 6 million people are still surviving despite brutal conquest, disease, book burning and civil war.</t>
  </si>
  <si>
    <t>Maya</t>
  </si>
  <si>
    <t xml:space="preserve">Indigenous Insight </t>
  </si>
  <si>
    <t>Indigenous Insight is a half-hour show compiling the best news and current affairs stories.</t>
  </si>
  <si>
    <t>Aden Ridgeway talks about Growing Indigenous Tourism at the 2011 Australian Indigenous Tourism Conference.</t>
  </si>
  <si>
    <t>Growing Indigenous Tourism</t>
  </si>
  <si>
    <t>Women Of The Sun</t>
  </si>
  <si>
    <t>Ann Cutler is the 18-year-old adopted daughter of middle-class parents. The loving relationship she has with her parents changes dramatically when she discovers that she is Aboriginal.</t>
  </si>
  <si>
    <t>Rural Health Education</t>
  </si>
  <si>
    <t xml:space="preserve">Examines child development issues presenting successful community-based primary healthcare and educational initiatives that have an ephasis on prevention and health promotion in areas of need._x000D_
</t>
  </si>
  <si>
    <t>Step By Step: Indigenous Kids</t>
  </si>
  <si>
    <t>Natsiba 2008</t>
  </si>
  <si>
    <t>National Aboriginal and Torres Strait Islander Basketball Association Championships 2008 - Game 14 Women's Grand Final.</t>
  </si>
  <si>
    <t>Natsiba 2008 Game 14: Women's Grand Final</t>
  </si>
  <si>
    <t>The annual NSW Koori Knockout is the largest gathering of Aboriginal people in the world. This game Redfern All Blacks Vs Tingha</t>
  </si>
  <si>
    <t>Redfern All Blacks Vs Tingha</t>
  </si>
  <si>
    <t>Koori Knockout 2011 Documentary</t>
  </si>
  <si>
    <t>This documentary celebrates the 2011 NSW Aboriginal Knockout. The event is touted as the largest gathering of Indigenous people nationally and internationally.</t>
  </si>
  <si>
    <t>Today is about what makes us special. Dr Chris Sarra explains how kids can train teachers by building up classroom credits. Gawura classroom kids from St Andrews School dance to Max's Groove Scool Rap</t>
  </si>
  <si>
    <t>What Makes Me Special</t>
  </si>
  <si>
    <t>Muddy Waters</t>
  </si>
  <si>
    <t>The Great Barrier Reef is dying. This is the story of a small community facing the challenges of change and responsibility. Can anything be done to save one of the world's greatest natural treasures?</t>
  </si>
  <si>
    <t>All About Me</t>
  </si>
  <si>
    <t>How The Echidna Got Its Quills</t>
  </si>
  <si>
    <t>Brandon challenges Kayne to catch a saltwater croc and attach a satellite tag to it to help rangers keep the local community safe.</t>
  </si>
  <si>
    <t>Saltwater Croc</t>
  </si>
  <si>
    <t>Norway is the only place in the world where you can take a degree in Reindeer Herding and the Sami language survives in radio, theatre and contemporary twists on the Sami musical tradition of yoiking.</t>
  </si>
  <si>
    <t>Sami</t>
  </si>
  <si>
    <t>Cool School Antarctica</t>
  </si>
  <si>
    <t>AFL player Malcolm Lynch and track star Narelle Long, embark on an adventure of a lifetime as the first Indigenous people to set foot in Antartica and discover the effects of climate change.</t>
  </si>
  <si>
    <t>Going To The Bottom Of The World</t>
  </si>
  <si>
    <t>ANTARCTICA</t>
  </si>
  <si>
    <t>Nganampa Anwernekenhe</t>
  </si>
  <si>
    <t>In the middle of the Central Australian Outback stands a church that is like no other in the world; an extraordinarily beautiful place with walls that are painted with vibrant portraits and landscapes</t>
  </si>
  <si>
    <t>Protected</t>
  </si>
  <si>
    <t>Ailan Kores Documentary</t>
  </si>
  <si>
    <t>In what was a landmark community partnership project, Queensland Music Festival brought together choirs from the Islands of the Torres Strait with the Qld Youth Orchestra and select vocal soloists.</t>
  </si>
  <si>
    <t>Defining Moments</t>
  </si>
  <si>
    <t>This is a story of about three talented sporting brothers Kieren, Liam and Dane Ugle. And how their love for family fuels their confidence to reach for their dreams.</t>
  </si>
  <si>
    <t>My Brothers And Me</t>
  </si>
  <si>
    <t>Rugby League all the way from the Torres Strait.</t>
  </si>
  <si>
    <t>National Aboriginal and Torres Strait Islander Basketball Association Championships 2008 - Game 15 Men's Grand Final.</t>
  </si>
  <si>
    <t>Natsiba 2008 Game 15: Men's Grand Final</t>
  </si>
  <si>
    <t xml:space="preserve">2011 Koori Knockout </t>
  </si>
  <si>
    <t>Grand Final: Mindaribba Vs Yuin Monaro. The annual NSW Koori Knockout is the largest gathering of Aboriginal people in the world.</t>
  </si>
  <si>
    <t>Grand Final: Mindaribba Vs Yuin Monaro</t>
  </si>
  <si>
    <t>Artie: Our Tribute To A Legend</t>
  </si>
  <si>
    <t>We remember and celebrate the life and achievements of the late great Arthur Beetson. Hosted by Brad Cooke and Mark Beetson.</t>
  </si>
  <si>
    <t>Dance Monkey Dance</t>
  </si>
  <si>
    <t>We see how everything has a life cycle. Kerrianne Cox sings "Bush Tucker" song. Lillii Pilli shows her Nan's backyard. Storytime is Caterpillar &amp; Butterfly.</t>
  </si>
  <si>
    <t>Life Cycle</t>
  </si>
  <si>
    <t>Stand Up</t>
  </si>
  <si>
    <t>Brandon challenges Kayne to swim with Grey Nurse Sharks and to take an underwater photograph in case one day they are gone for good.</t>
  </si>
  <si>
    <t>Grey Nurse Shark</t>
  </si>
  <si>
    <t>First it was banned, but now the Hawaiian language is the only Indigenous language officially recognised anywhere in the USA.</t>
  </si>
  <si>
    <t>Hawaii</t>
  </si>
  <si>
    <t>Spend your summer with Luke Carroll and Alannah Ahmat as they bring you the best of the Barefoot Sports show.</t>
  </si>
  <si>
    <t>Shaq challenges Olympic swimmer Michael Phelps to a series of swimming races in front of a standing-room-only crowd at Loyola University, Maryland.</t>
  </si>
  <si>
    <t>Michael Phelps</t>
  </si>
  <si>
    <t>Mana Mamau</t>
  </si>
  <si>
    <t>Showcasing the current generation of wrestling talent, the Impact Pro Wrestling circuit is overflowing with passionate and vibrant Ma?ori and Pacific Island athletes.</t>
  </si>
  <si>
    <t>Hunting Aotearoa</t>
  </si>
  <si>
    <t xml:space="preserve">a l </t>
  </si>
  <si>
    <t>Howie meets up with Macca who flies him out to meet up with the Wipaki whanau. Charlie, Damien and Koro Sandi treat Howie to a wonderland hunting block at Aorangi as they hunt for deer.</t>
  </si>
  <si>
    <t>Aorangi</t>
  </si>
  <si>
    <t xml:space="preserve">Film Essays of Maasai Life </t>
  </si>
  <si>
    <t>Following a male circumcision, an important ceremony in life's journey, the village gathers to celebrate, to dance and to sing. The women prepare the food and the men observe a goat slaughter.</t>
  </si>
  <si>
    <t>Food And Celebration</t>
  </si>
  <si>
    <t>KENYA</t>
  </si>
  <si>
    <t>National Aboriginal and Torres Strait Islander Basketball Association Championships 2008 - Stories and Highlights Part 1.</t>
  </si>
  <si>
    <t>Natsiba 2008 Highlights Part 1</t>
  </si>
  <si>
    <t xml:space="preserve">The 42nd Annual Koori Knockout </t>
  </si>
  <si>
    <t>Dubbo Pacmakers vs Griffith 3 Way United - Join Brad Cook and Luke Carroll at the 42nd Koori Knockout in Raymond Terrace for all the grass roots rugby league action.</t>
  </si>
  <si>
    <t>Dubbo Pacemakers Vs Griffith 3 Way United</t>
  </si>
  <si>
    <t>2011 Queensland Murri Carnival</t>
  </si>
  <si>
    <t xml:space="preserve">Raw, passionate footy like you've never seen before. The inaugural QAIHC QLD Murri Carnival sees rugby league teams from regional, remote and metropolitan QLD battling it out on the Gold Coast. </t>
  </si>
  <si>
    <t>Queensland Murri Carnival 2011 Ep 1</t>
  </si>
  <si>
    <t>Self Improvement</t>
  </si>
  <si>
    <t>Today's show is about how we use our senses to smell, touch, taste, hear &amp; see. We see Chris Sarra as a little boy. Storytime is "The 2-Hearted Numbat." We learn about Aboriginal fish traps.</t>
  </si>
  <si>
    <t xml:space="preserve">This documentary looks at the ImagineNative Film and Media Arts Festival held in Toronto Canada._x000D_
</t>
  </si>
  <si>
    <t>Chocolate Snatcher</t>
  </si>
  <si>
    <t>Brandon challenges Kayne to go out after dark and spot little penguins sneaking out of the sea to feed their babies!</t>
  </si>
  <si>
    <t>Penguins</t>
  </si>
  <si>
    <t>Television once the bane of Indigenus lnguages actually has the unique potential to promote oral languages thanks to new television channels in New Zealand, Australia &amp; Canada.</t>
  </si>
  <si>
    <t>Words In The Air</t>
  </si>
  <si>
    <t>Cathy andLuke journey to the edge of Australia as they explore the islands of the Torres Strait. On the volcanic island of Erub they reef dive for crayfish, race model canoes and see the coming light.</t>
  </si>
  <si>
    <t>Island Hoppers</t>
  </si>
  <si>
    <t>Milli Milli Nganka</t>
  </si>
  <si>
    <t>We meet a young artist, a boab nut carver, singer songwriter Lorrae Coffin and we join the Karrijarri Dancers on a cultural tour in France.</t>
  </si>
  <si>
    <t>This episode of Chocolate Martini features Bryte MC, Maera Paki, Grace Barbie, and Candice Lorrae.</t>
  </si>
  <si>
    <t>Martinez at the 19th Annual Blues and Roots Festival, Byron Bay plus interview with Mathew Lazarus-Hall.</t>
  </si>
  <si>
    <t>Martinez</t>
  </si>
  <si>
    <t>The Yarramundi Kids speak about being Darug mob from Sydney area. Our guest today is Kerrianne Cox. The Darug Dreaming story is Wagan, the Crow.</t>
  </si>
  <si>
    <t>Connections</t>
  </si>
  <si>
    <t>They Dance At Night</t>
  </si>
  <si>
    <t>Global Voice</t>
  </si>
  <si>
    <t>Global Voice a look into the lives and times of the Indigenous Globe around us.</t>
  </si>
  <si>
    <t>Cane Toads: Unnatural History</t>
  </si>
  <si>
    <t>In one a bizarre biological blunders, the cane toad was introduced to Australia to save the nation's cane crops from devastation. This humorous film takes a close look at these pests, now a plague.</t>
  </si>
  <si>
    <t>At the end of the Indian Wars, near the close of the nineteenth century desperate times catapulted a controversial character to the leadership of an Apache band - Geronimo.</t>
  </si>
  <si>
    <t>Geronimo</t>
  </si>
  <si>
    <t xml:space="preserve">Boxing Day </t>
  </si>
  <si>
    <t>MA15+</t>
  </si>
  <si>
    <t xml:space="preserve">a d l v </t>
  </si>
  <si>
    <t>Living alone on home detention, Chris is preparing Christmas lunch for his teenage daughter when an old friend turns up and exposes the disturbing truth about his ex-wife's new boyfriend.</t>
  </si>
  <si>
    <t>Nin's Brother</t>
  </si>
  <si>
    <t>Nin's Brother follows a family from New South Wales to South Australia, as they seek to unravel the fate of their brother and great uncle. They uncover a story of forbidden love and murder.</t>
  </si>
  <si>
    <t>This episode of Chocolate Martini features: Gina Williams and Band, Moana Dreaming, and Tania Walker.</t>
  </si>
  <si>
    <t>Chocolate Martini Series 1 Ep 7</t>
  </si>
  <si>
    <t>Yunasi perform at the 19th Annual Blues and Roots Festival. Interview with eMDee and Yvonne Kay.</t>
  </si>
  <si>
    <t>Yunasi</t>
  </si>
  <si>
    <t xml:space="preserve">Barefoot Summer </t>
  </si>
  <si>
    <t>Pacifica:Tales from The South Seas</t>
  </si>
  <si>
    <t>First Australians</t>
  </si>
  <si>
    <t>The Sister</t>
  </si>
  <si>
    <t>Jarjums: Bushwhacked</t>
  </si>
  <si>
    <t xml:space="preserve">Jarjums: Move It Mob Style </t>
  </si>
  <si>
    <t>Jarjums: Welcome To Wapos Bay</t>
  </si>
  <si>
    <t>Jarjums: Waabiny Time</t>
  </si>
  <si>
    <t>Jarjums: Inuk</t>
  </si>
  <si>
    <t>Jarjums: Yarramundi Kids</t>
  </si>
  <si>
    <t>Jarjums: Bizou</t>
  </si>
  <si>
    <t>Jarjums: Tipi Tales</t>
  </si>
  <si>
    <t>Jarjums: Bobtales</t>
  </si>
  <si>
    <t>Jarjums: Finding My Magic</t>
  </si>
  <si>
    <t>Jarjums: P-Culture</t>
  </si>
  <si>
    <t>The Story Of The Southern Cross</t>
  </si>
  <si>
    <t>Opinion Piece</t>
  </si>
  <si>
    <t>The Hardest Lesson</t>
  </si>
  <si>
    <t>The Art Of Healing</t>
  </si>
  <si>
    <t xml:space="preserve">Nitv News </t>
  </si>
  <si>
    <t>Living Black</t>
  </si>
  <si>
    <t xml:space="preserve">Protected </t>
  </si>
  <si>
    <t>The Dove And The Mountain Devil</t>
  </si>
  <si>
    <t xml:space="preserve">Shaq Vs </t>
  </si>
  <si>
    <t>The Senses</t>
  </si>
  <si>
    <t>Black Tracks</t>
  </si>
  <si>
    <t>Imaginative</t>
  </si>
  <si>
    <t>The Kingfisher Tribe</t>
  </si>
  <si>
    <t>Going Bush</t>
  </si>
  <si>
    <t>We Shall Remain</t>
  </si>
  <si>
    <t>Jarjums: Move It Mob Style</t>
  </si>
  <si>
    <t>Jarjums: Go Lingo</t>
  </si>
  <si>
    <t>2013-01-06</t>
  </si>
  <si>
    <t>1200</t>
  </si>
  <si>
    <t>NITV News in Review</t>
  </si>
  <si>
    <t>2013-01-07</t>
  </si>
  <si>
    <t>1600</t>
  </si>
  <si>
    <t>2013-01-08</t>
  </si>
  <si>
    <t>0700</t>
  </si>
  <si>
    <t>2013-01-09</t>
  </si>
  <si>
    <t>2013-01-10</t>
  </si>
  <si>
    <t>2013-01-11</t>
  </si>
  <si>
    <t>2013-01-12</t>
  </si>
  <si>
    <t>1030</t>
  </si>
  <si>
    <t>1730</t>
  </si>
  <si>
    <t>2013-01-19</t>
  </si>
  <si>
    <t>There Is No Other Law</t>
  </si>
  <si>
    <t>There is No Other Law - Supported by pastoralists keen to make their fortune, the homicidal police officer Constable Willshire, brings mayhem to the Arrernte nation in Central Australia.</t>
  </si>
  <si>
    <t>a,v</t>
  </si>
  <si>
    <t xml:space="preserve">Indigenous stories that matter to all Australians, hosted by Karla Grant. (An SBS Production) CC  </t>
  </si>
  <si>
    <t>My Bush Tukka Adventures</t>
  </si>
  <si>
    <t>Samantha Martin the Bush Tukka Woman ventures off to explore the North East and West Kimberley regions of Australia along the notorious Gibb River Road, where she spent half of her life growing up.</t>
  </si>
  <si>
    <t xml:space="preserve">Exploring The Kimberley Region </t>
  </si>
  <si>
    <t xml:space="preserve">Exploring The Kimberley Region part 2 </t>
  </si>
  <si>
    <t>While visiting the Kimberley region of W.A. Samantha Martin explains the importance of keeping her traditional way of life alive and how easy it is to resort to the bush foods around you.</t>
  </si>
  <si>
    <t>Exploring Arnhem Land Northern Territory</t>
  </si>
  <si>
    <t>Samantha Martin the realizes how big the Arnhem Land region covers, from wetlands, fresh water swamps, to the coastal salt-water people, which offer's a diverse range of different bush tukka.</t>
  </si>
  <si>
    <t>Exploring The Sunshine Coast Region Queensland</t>
  </si>
  <si>
    <t>Samantha Martin begins to explore the Aboriginal representation on the Sunshine Coast Region. She digs deeper and discovers the traditional language groups in this region are the Gubbi and Kabi Kabi.</t>
  </si>
  <si>
    <t>One poor parrot survived a crisis to become the most beautiful bird of his tribe. The other parrots tried to copy him and all ended up with different coloured feathers.</t>
  </si>
  <si>
    <t>Mataku is a bilingual series of half-hour dramatic narratives steeped in Maori mystique.</t>
  </si>
  <si>
    <t>A group of girls sent on a special errand disobeys instructions and is blown up into the sky to join the stars. A traditional story about how the Southern Cross came into being and why it is different</t>
  </si>
  <si>
    <t>The Noongars and the echidna used to be very good friends, until the echidnas lost the trust of the Noongars. The echidnas were punished and have had long quills ever since.</t>
  </si>
  <si>
    <t>A tale of how two good friends broke up and had their appearances changed because they were competing with each other instead of working together.</t>
  </si>
  <si>
    <t>This dramatised documentary describes life in the Aboriginal Reserve of Palm Island during the 1950's leading up to a strike in 1957.</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</si>
</sst>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Fill="1"/>
    <xf numFmtId="0" fontId="0" fillId="0" borderId="0" xfId="0" applyFill="1" applyAlignment="1">
      <alignment wrapText="1"/>
    </xf>
    <xf numFmtId="0" fontId="0" fillId="33" borderId="0" xfId="0" applyFill="1" applyAlignment="1">
      <alignment wrapText="1"/>
    </xf>
    <xf numFmtId="0" fontId="16" fillId="0" borderId="0" xfId="0" applyFont="1" applyFill="1"/>
    <xf numFmtId="0" fontId="16" fillId="0" borderId="0" xfId="0" applyFont="1" applyFill="1" applyAlignment="1">
      <alignment wrapText="1"/>
    </xf>
    <xf numFmtId="0" fontId="0" fillId="0" borderId="0" xfId="0"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7"/>
  <sheetViews>
    <sheetView tabSelected="1" workbookViewId="0">
      <selection activeCell="H8" sqref="H8"/>
    </sheetView>
  </sheetViews>
  <sheetFormatPr defaultRowHeight="15" x14ac:dyDescent="0.25"/>
  <cols>
    <col min="1" max="1" width="9.140625" style="1"/>
    <col min="2" max="2" width="14.28515625" style="1" customWidth="1"/>
    <col min="3" max="3" width="10.42578125" style="1" customWidth="1"/>
    <col min="4" max="4" width="42.42578125" style="1" customWidth="1"/>
    <col min="5" max="5" width="37.7109375" style="1" customWidth="1"/>
    <col min="6" max="6" width="12" style="1" customWidth="1"/>
    <col min="7" max="7" width="9.7109375" style="1" customWidth="1"/>
    <col min="8" max="8" width="67.7109375" style="2" customWidth="1"/>
    <col min="9" max="16384" width="9.140625" style="1"/>
  </cols>
  <sheetData>
    <row r="1" spans="1:11" s="4" customFormat="1" x14ac:dyDescent="0.25">
      <c r="A1" s="4" t="s">
        <v>0</v>
      </c>
      <c r="B1" s="4" t="s">
        <v>1</v>
      </c>
      <c r="C1" s="4" t="s">
        <v>2</v>
      </c>
      <c r="D1" s="4" t="s">
        <v>3</v>
      </c>
      <c r="E1" s="4" t="s">
        <v>7</v>
      </c>
      <c r="F1" s="4" t="s">
        <v>4</v>
      </c>
      <c r="G1" s="4" t="s">
        <v>5</v>
      </c>
      <c r="H1" s="5" t="s">
        <v>6</v>
      </c>
      <c r="I1" s="4" t="s">
        <v>8</v>
      </c>
      <c r="J1" s="4" t="s">
        <v>9</v>
      </c>
      <c r="K1" s="4" t="s">
        <v>10</v>
      </c>
    </row>
    <row r="2" spans="1:11" x14ac:dyDescent="0.25">
      <c r="A2" s="1" t="s">
        <v>11</v>
      </c>
      <c r="B2" s="1" t="str">
        <f t="shared" ref="B2:B26" si="0">"2013-01-06"</f>
        <v>2013-01-06</v>
      </c>
      <c r="C2" s="1" t="str">
        <f>"0500"</f>
        <v>0500</v>
      </c>
      <c r="D2" s="1" t="s">
        <v>12</v>
      </c>
      <c r="F2" s="1" t="s">
        <v>13</v>
      </c>
      <c r="G2" s="1" t="s">
        <v>14</v>
      </c>
      <c r="H2" s="2" t="s">
        <v>15</v>
      </c>
      <c r="J2" s="1">
        <v>2008</v>
      </c>
      <c r="K2" s="1" t="s">
        <v>17</v>
      </c>
    </row>
    <row r="3" spans="1:11" x14ac:dyDescent="0.25">
      <c r="A3" s="1" t="s">
        <v>11</v>
      </c>
      <c r="B3" s="1" t="str">
        <f t="shared" si="0"/>
        <v>2013-01-06</v>
      </c>
      <c r="C3" s="1" t="str">
        <f>"0600"</f>
        <v>0600</v>
      </c>
      <c r="D3" s="1" t="s">
        <v>12</v>
      </c>
      <c r="F3" s="1" t="s">
        <v>18</v>
      </c>
      <c r="H3" s="2" t="s">
        <v>15</v>
      </c>
      <c r="J3" s="1">
        <v>2008</v>
      </c>
      <c r="K3" s="1" t="s">
        <v>17</v>
      </c>
    </row>
    <row r="4" spans="1:11" ht="45" x14ac:dyDescent="0.25">
      <c r="A4" s="1" t="s">
        <v>11</v>
      </c>
      <c r="B4" s="1" t="str">
        <f t="shared" si="0"/>
        <v>2013-01-06</v>
      </c>
      <c r="C4" s="1" t="str">
        <f>"0700"</f>
        <v>0700</v>
      </c>
      <c r="D4" s="1" t="s">
        <v>19</v>
      </c>
      <c r="F4" s="1" t="s">
        <v>18</v>
      </c>
      <c r="H4" s="2" t="s">
        <v>20</v>
      </c>
      <c r="J4" s="1">
        <v>2010</v>
      </c>
      <c r="K4" s="1" t="s">
        <v>21</v>
      </c>
    </row>
    <row r="5" spans="1:11" ht="45" x14ac:dyDescent="0.25">
      <c r="A5" s="1" t="s">
        <v>11</v>
      </c>
      <c r="B5" s="1" t="str">
        <f t="shared" si="0"/>
        <v>2013-01-06</v>
      </c>
      <c r="C5" s="1" t="str">
        <f>"0730"</f>
        <v>0730</v>
      </c>
      <c r="D5" s="1" t="s">
        <v>22</v>
      </c>
      <c r="E5" s="1" t="s">
        <v>24</v>
      </c>
      <c r="F5" s="1" t="s">
        <v>18</v>
      </c>
      <c r="H5" s="2" t="s">
        <v>23</v>
      </c>
      <c r="J5" s="1">
        <v>2009</v>
      </c>
      <c r="K5" s="1" t="s">
        <v>17</v>
      </c>
    </row>
    <row r="6" spans="1:11" ht="45" x14ac:dyDescent="0.25">
      <c r="A6" s="1" t="s">
        <v>11</v>
      </c>
      <c r="B6" s="1" t="str">
        <f t="shared" si="0"/>
        <v>2013-01-06</v>
      </c>
      <c r="C6" s="1" t="str">
        <f>"0800"</f>
        <v>0800</v>
      </c>
      <c r="D6" s="1" t="s">
        <v>25</v>
      </c>
      <c r="F6" s="1" t="s">
        <v>13</v>
      </c>
      <c r="G6" s="1" t="s">
        <v>26</v>
      </c>
      <c r="H6" s="2" t="s">
        <v>27</v>
      </c>
      <c r="J6" s="1">
        <v>2011</v>
      </c>
      <c r="K6" s="1" t="s">
        <v>17</v>
      </c>
    </row>
    <row r="7" spans="1:11" ht="45" x14ac:dyDescent="0.25">
      <c r="A7" s="1" t="s">
        <v>11</v>
      </c>
      <c r="B7" s="1" t="str">
        <f t="shared" si="0"/>
        <v>2013-01-06</v>
      </c>
      <c r="C7" s="1" t="str">
        <f>"0830"</f>
        <v>0830</v>
      </c>
      <c r="D7" s="1" t="s">
        <v>28</v>
      </c>
      <c r="F7" s="1" t="s">
        <v>18</v>
      </c>
      <c r="H7" s="2" t="s">
        <v>29</v>
      </c>
      <c r="J7" s="1">
        <v>2011</v>
      </c>
      <c r="K7" s="1" t="s">
        <v>17</v>
      </c>
    </row>
    <row r="8" spans="1:11" ht="30" x14ac:dyDescent="0.25">
      <c r="A8" s="1" t="s">
        <v>11</v>
      </c>
      <c r="B8" s="1" t="str">
        <f t="shared" si="0"/>
        <v>2013-01-06</v>
      </c>
      <c r="C8" s="1" t="str">
        <f>"0900"</f>
        <v>0900</v>
      </c>
      <c r="D8" s="1" t="s">
        <v>30</v>
      </c>
      <c r="F8" s="1" t="s">
        <v>18</v>
      </c>
      <c r="H8" s="2" t="s">
        <v>31</v>
      </c>
      <c r="J8" s="1">
        <v>2011</v>
      </c>
      <c r="K8" s="1" t="s">
        <v>17</v>
      </c>
    </row>
    <row r="9" spans="1:11" ht="45" x14ac:dyDescent="0.25">
      <c r="A9" s="1" t="s">
        <v>11</v>
      </c>
      <c r="B9" s="1" t="str">
        <f t="shared" si="0"/>
        <v>2013-01-06</v>
      </c>
      <c r="C9" s="1" t="str">
        <f>"0930"</f>
        <v>0930</v>
      </c>
      <c r="D9" s="1" t="s">
        <v>32</v>
      </c>
      <c r="E9" s="1" t="s">
        <v>34</v>
      </c>
      <c r="F9" s="1" t="s">
        <v>18</v>
      </c>
      <c r="H9" s="2" t="s">
        <v>33</v>
      </c>
      <c r="J9" s="1">
        <v>2005</v>
      </c>
      <c r="K9" s="1" t="s">
        <v>21</v>
      </c>
    </row>
    <row r="10" spans="1:11" ht="45" x14ac:dyDescent="0.25">
      <c r="A10" s="1" t="s">
        <v>11</v>
      </c>
      <c r="B10" s="1" t="str">
        <f t="shared" si="0"/>
        <v>2013-01-06</v>
      </c>
      <c r="C10" s="1" t="str">
        <f>"1000"</f>
        <v>1000</v>
      </c>
      <c r="D10" s="1" t="s">
        <v>300</v>
      </c>
      <c r="E10" s="1" t="s">
        <v>302</v>
      </c>
      <c r="F10" s="1" t="s">
        <v>18</v>
      </c>
      <c r="H10" s="2" t="s">
        <v>301</v>
      </c>
      <c r="J10" s="1">
        <v>2011</v>
      </c>
      <c r="K10" s="1" t="s">
        <v>17</v>
      </c>
    </row>
    <row r="11" spans="1:11" ht="45" x14ac:dyDescent="0.25">
      <c r="A11" s="1" t="s">
        <v>11</v>
      </c>
      <c r="B11" s="1" t="str">
        <f t="shared" si="0"/>
        <v>2013-01-06</v>
      </c>
      <c r="C11" s="1" t="str">
        <f>"1030"</f>
        <v>1030</v>
      </c>
      <c r="D11" s="1" t="s">
        <v>300</v>
      </c>
      <c r="E11" s="1" t="s">
        <v>303</v>
      </c>
      <c r="F11" s="1" t="s">
        <v>18</v>
      </c>
      <c r="H11" s="2" t="s">
        <v>304</v>
      </c>
      <c r="J11" s="1">
        <v>2011</v>
      </c>
      <c r="K11" s="1" t="s">
        <v>17</v>
      </c>
    </row>
    <row r="12" spans="1:11" ht="45" x14ac:dyDescent="0.25">
      <c r="A12" s="1" t="s">
        <v>11</v>
      </c>
      <c r="B12" s="1" t="str">
        <f t="shared" si="0"/>
        <v>2013-01-06</v>
      </c>
      <c r="C12" s="1" t="str">
        <f>"1100"</f>
        <v>1100</v>
      </c>
      <c r="D12" s="1" t="s">
        <v>35</v>
      </c>
      <c r="F12" s="1" t="s">
        <v>13</v>
      </c>
      <c r="G12" s="1" t="s">
        <v>26</v>
      </c>
      <c r="H12" s="2" t="s">
        <v>36</v>
      </c>
      <c r="J12" s="1">
        <v>2012</v>
      </c>
      <c r="K12" s="1" t="s">
        <v>17</v>
      </c>
    </row>
    <row r="13" spans="1:11" ht="45" x14ac:dyDescent="0.25">
      <c r="A13" s="1" t="s">
        <v>11</v>
      </c>
      <c r="B13" s="1" t="s">
        <v>282</v>
      </c>
      <c r="C13" s="1" t="s">
        <v>283</v>
      </c>
      <c r="D13" s="1" t="s">
        <v>284</v>
      </c>
      <c r="F13" s="1" t="s">
        <v>42</v>
      </c>
      <c r="H13" s="2" t="s">
        <v>96</v>
      </c>
      <c r="J13" s="1">
        <v>2013</v>
      </c>
      <c r="K13" s="1" t="s">
        <v>17</v>
      </c>
    </row>
    <row r="14" spans="1:11" ht="45" x14ac:dyDescent="0.25">
      <c r="A14" s="1" t="s">
        <v>11</v>
      </c>
      <c r="B14" s="1" t="str">
        <f t="shared" si="0"/>
        <v>2013-01-06</v>
      </c>
      <c r="C14" s="1" t="str">
        <f>"1230"</f>
        <v>1230</v>
      </c>
      <c r="D14" s="1" t="s">
        <v>37</v>
      </c>
      <c r="E14" s="1" t="s">
        <v>39</v>
      </c>
      <c r="F14" s="1" t="s">
        <v>42</v>
      </c>
      <c r="H14" s="2" t="s">
        <v>38</v>
      </c>
      <c r="J14" s="1">
        <v>2012</v>
      </c>
      <c r="K14" s="1" t="s">
        <v>17</v>
      </c>
    </row>
    <row r="15" spans="1:11" ht="45" x14ac:dyDescent="0.25">
      <c r="A15" s="1" t="s">
        <v>11</v>
      </c>
      <c r="B15" s="1" t="str">
        <f t="shared" si="0"/>
        <v>2013-01-06</v>
      </c>
      <c r="C15" s="1" t="str">
        <f>"1330"</f>
        <v>1330</v>
      </c>
      <c r="D15" s="1" t="s">
        <v>37</v>
      </c>
      <c r="E15" s="1" t="s">
        <v>41</v>
      </c>
      <c r="F15" s="1" t="s">
        <v>42</v>
      </c>
      <c r="H15" s="2" t="s">
        <v>40</v>
      </c>
      <c r="J15" s="1">
        <v>2012</v>
      </c>
      <c r="K15" s="1" t="s">
        <v>17</v>
      </c>
    </row>
    <row r="16" spans="1:11" ht="45" x14ac:dyDescent="0.25">
      <c r="A16" s="1" t="s">
        <v>11</v>
      </c>
      <c r="B16" s="1" t="str">
        <f t="shared" si="0"/>
        <v>2013-01-06</v>
      </c>
      <c r="C16" s="1" t="str">
        <f>"1430"</f>
        <v>1430</v>
      </c>
      <c r="D16" s="1" t="s">
        <v>37</v>
      </c>
      <c r="E16" s="1" t="s">
        <v>44</v>
      </c>
      <c r="F16" s="1" t="s">
        <v>42</v>
      </c>
      <c r="H16" s="2" t="s">
        <v>43</v>
      </c>
      <c r="J16" s="1">
        <v>2012</v>
      </c>
      <c r="K16" s="1" t="s">
        <v>17</v>
      </c>
    </row>
    <row r="17" spans="1:11" ht="45" x14ac:dyDescent="0.25">
      <c r="A17" s="1" t="s">
        <v>11</v>
      </c>
      <c r="B17" s="1" t="str">
        <f t="shared" si="0"/>
        <v>2013-01-06</v>
      </c>
      <c r="C17" s="1" t="str">
        <f>"1530"</f>
        <v>1530</v>
      </c>
      <c r="D17" s="1" t="s">
        <v>37</v>
      </c>
      <c r="E17" s="1" t="s">
        <v>46</v>
      </c>
      <c r="F17" s="1" t="s">
        <v>42</v>
      </c>
      <c r="H17" s="2" t="s">
        <v>45</v>
      </c>
      <c r="J17" s="1">
        <v>2012</v>
      </c>
      <c r="K17" s="1" t="s">
        <v>17</v>
      </c>
    </row>
    <row r="18" spans="1:11" ht="45" x14ac:dyDescent="0.25">
      <c r="A18" s="1" t="s">
        <v>11</v>
      </c>
      <c r="B18" s="1" t="str">
        <f t="shared" si="0"/>
        <v>2013-01-06</v>
      </c>
      <c r="C18" s="1" t="str">
        <f>"1630"</f>
        <v>1630</v>
      </c>
      <c r="D18" s="1" t="s">
        <v>37</v>
      </c>
      <c r="E18" s="1" t="s">
        <v>48</v>
      </c>
      <c r="F18" s="1" t="s">
        <v>42</v>
      </c>
      <c r="H18" s="2" t="s">
        <v>47</v>
      </c>
      <c r="J18" s="1">
        <v>2012</v>
      </c>
      <c r="K18" s="1" t="s">
        <v>17</v>
      </c>
    </row>
    <row r="19" spans="1:11" ht="45" x14ac:dyDescent="0.25">
      <c r="A19" s="1" t="s">
        <v>11</v>
      </c>
      <c r="B19" s="1" t="s">
        <v>295</v>
      </c>
      <c r="C19" s="1" t="s">
        <v>294</v>
      </c>
      <c r="D19" s="1" t="s">
        <v>284</v>
      </c>
      <c r="F19" s="1" t="s">
        <v>42</v>
      </c>
      <c r="H19" s="2" t="s">
        <v>96</v>
      </c>
      <c r="J19" s="1">
        <v>2013</v>
      </c>
      <c r="K19" s="1" t="s">
        <v>17</v>
      </c>
    </row>
    <row r="20" spans="1:11" ht="45" x14ac:dyDescent="0.25">
      <c r="A20" s="1" t="s">
        <v>11</v>
      </c>
      <c r="B20" s="1" t="str">
        <f t="shared" si="0"/>
        <v>2013-01-06</v>
      </c>
      <c r="C20" s="1" t="str">
        <f>"1800"</f>
        <v>1800</v>
      </c>
      <c r="D20" s="1" t="s">
        <v>251</v>
      </c>
      <c r="E20" s="1" t="s">
        <v>50</v>
      </c>
      <c r="F20" s="1" t="s">
        <v>13</v>
      </c>
      <c r="G20" s="1" t="s">
        <v>26</v>
      </c>
      <c r="H20" s="2" t="s">
        <v>49</v>
      </c>
      <c r="J20" s="1">
        <v>1993</v>
      </c>
      <c r="K20" s="1" t="s">
        <v>17</v>
      </c>
    </row>
    <row r="21" spans="1:11" ht="45" x14ac:dyDescent="0.25">
      <c r="A21" s="1" t="s">
        <v>11</v>
      </c>
      <c r="B21" s="1" t="str">
        <f t="shared" si="0"/>
        <v>2013-01-06</v>
      </c>
      <c r="C21" s="1" t="str">
        <f>"1830"</f>
        <v>1830</v>
      </c>
      <c r="D21" s="1" t="s">
        <v>51</v>
      </c>
      <c r="E21" s="1" t="s">
        <v>53</v>
      </c>
      <c r="F21" s="1" t="s">
        <v>18</v>
      </c>
      <c r="H21" s="2" t="s">
        <v>52</v>
      </c>
      <c r="J21" s="1">
        <v>2011</v>
      </c>
      <c r="K21" s="1" t="s">
        <v>54</v>
      </c>
    </row>
    <row r="22" spans="1:11" ht="45" x14ac:dyDescent="0.25">
      <c r="A22" s="1" t="s">
        <v>11</v>
      </c>
      <c r="B22" s="1" t="str">
        <f t="shared" si="0"/>
        <v>2013-01-06</v>
      </c>
      <c r="C22" s="1" t="str">
        <f>"1930"</f>
        <v>1930</v>
      </c>
      <c r="D22" s="1" t="s">
        <v>252</v>
      </c>
      <c r="E22" s="1" t="s">
        <v>296</v>
      </c>
      <c r="F22" s="1" t="s">
        <v>13</v>
      </c>
      <c r="H22" s="2" t="s">
        <v>297</v>
      </c>
      <c r="J22" s="1">
        <v>2008</v>
      </c>
      <c r="K22" s="1" t="s">
        <v>17</v>
      </c>
    </row>
    <row r="23" spans="1:11" ht="45" x14ac:dyDescent="0.25">
      <c r="A23" s="1" t="s">
        <v>11</v>
      </c>
      <c r="B23" s="1" t="str">
        <f t="shared" si="0"/>
        <v>2013-01-06</v>
      </c>
      <c r="C23" s="1" t="str">
        <f>"2030"</f>
        <v>2030</v>
      </c>
      <c r="D23" s="1" t="s">
        <v>55</v>
      </c>
      <c r="F23" s="1" t="s">
        <v>127</v>
      </c>
      <c r="G23" s="1" t="s">
        <v>298</v>
      </c>
      <c r="H23" s="2" t="s">
        <v>56</v>
      </c>
      <c r="J23" s="1">
        <v>1994</v>
      </c>
      <c r="K23" s="1" t="s">
        <v>17</v>
      </c>
    </row>
    <row r="24" spans="1:11" ht="45" x14ac:dyDescent="0.25">
      <c r="A24" s="1" t="s">
        <v>11</v>
      </c>
      <c r="B24" s="1" t="str">
        <f t="shared" si="0"/>
        <v>2013-01-06</v>
      </c>
      <c r="C24" s="1" t="str">
        <f>"2130"</f>
        <v>2130</v>
      </c>
      <c r="D24" s="1" t="s">
        <v>57</v>
      </c>
      <c r="E24" s="1" t="s">
        <v>16</v>
      </c>
      <c r="F24" s="1" t="s">
        <v>127</v>
      </c>
      <c r="G24" s="1" t="s">
        <v>201</v>
      </c>
      <c r="H24" s="2" t="s">
        <v>58</v>
      </c>
      <c r="J24" s="1">
        <v>2004</v>
      </c>
      <c r="K24" s="1" t="s">
        <v>59</v>
      </c>
    </row>
    <row r="25" spans="1:11" ht="45" x14ac:dyDescent="0.25">
      <c r="A25" s="1" t="s">
        <v>11</v>
      </c>
      <c r="B25" s="1" t="str">
        <f t="shared" si="0"/>
        <v>2013-01-06</v>
      </c>
      <c r="C25" s="1" t="str">
        <f>"2300"</f>
        <v>2300</v>
      </c>
      <c r="D25" s="1" t="s">
        <v>60</v>
      </c>
      <c r="E25" s="1" t="s">
        <v>60</v>
      </c>
      <c r="F25" s="1" t="s">
        <v>13</v>
      </c>
      <c r="G25" s="1" t="s">
        <v>26</v>
      </c>
      <c r="H25" s="2" t="s">
        <v>61</v>
      </c>
      <c r="J25" s="1">
        <v>2007</v>
      </c>
      <c r="K25" s="1" t="s">
        <v>17</v>
      </c>
    </row>
    <row r="26" spans="1:11" ht="30" x14ac:dyDescent="0.25">
      <c r="A26" s="1" t="s">
        <v>11</v>
      </c>
      <c r="B26" s="1" t="str">
        <f t="shared" si="0"/>
        <v>2013-01-06</v>
      </c>
      <c r="C26" s="1" t="str">
        <f>"2330"</f>
        <v>2330</v>
      </c>
      <c r="D26" s="1" t="s">
        <v>62</v>
      </c>
      <c r="E26" s="1" t="s">
        <v>64</v>
      </c>
      <c r="F26" s="1" t="s">
        <v>18</v>
      </c>
      <c r="H26" s="2" t="s">
        <v>63</v>
      </c>
      <c r="J26" s="1">
        <v>2010</v>
      </c>
      <c r="K26" s="1" t="s">
        <v>21</v>
      </c>
    </row>
    <row r="27" spans="1:11" ht="45" x14ac:dyDescent="0.25">
      <c r="A27" s="1" t="s">
        <v>11</v>
      </c>
      <c r="B27" s="1" t="str">
        <f t="shared" ref="B27:B66" si="1">"2013-01-07"</f>
        <v>2013-01-07</v>
      </c>
      <c r="C27" s="1" t="str">
        <f>"0000"</f>
        <v>0000</v>
      </c>
      <c r="D27" s="1" t="s">
        <v>35</v>
      </c>
      <c r="F27" s="1" t="s">
        <v>13</v>
      </c>
      <c r="G27" s="1" t="s">
        <v>26</v>
      </c>
      <c r="H27" s="2" t="s">
        <v>36</v>
      </c>
      <c r="J27" s="1">
        <v>2012</v>
      </c>
      <c r="K27" s="1" t="s">
        <v>17</v>
      </c>
    </row>
    <row r="28" spans="1:11" ht="30" x14ac:dyDescent="0.25">
      <c r="A28" s="1" t="s">
        <v>11</v>
      </c>
      <c r="B28" s="1" t="str">
        <f t="shared" si="1"/>
        <v>2013-01-07</v>
      </c>
      <c r="C28" s="1" t="str">
        <f>"0100"</f>
        <v>0100</v>
      </c>
      <c r="D28" s="1" t="s">
        <v>66</v>
      </c>
      <c r="F28" s="1" t="s">
        <v>18</v>
      </c>
      <c r="H28" s="2" t="s">
        <v>67</v>
      </c>
      <c r="J28" s="1">
        <v>2009</v>
      </c>
      <c r="K28" s="1" t="s">
        <v>17</v>
      </c>
    </row>
    <row r="29" spans="1:11" ht="30" x14ac:dyDescent="0.25">
      <c r="A29" s="1" t="s">
        <v>11</v>
      </c>
      <c r="B29" s="1" t="str">
        <f t="shared" si="1"/>
        <v>2013-01-07</v>
      </c>
      <c r="C29" s="1" t="str">
        <f>"0400"</f>
        <v>0400</v>
      </c>
      <c r="D29" s="1" t="s">
        <v>68</v>
      </c>
      <c r="E29" s="1" t="s">
        <v>70</v>
      </c>
      <c r="F29" s="1" t="s">
        <v>13</v>
      </c>
      <c r="H29" s="2" t="s">
        <v>69</v>
      </c>
      <c r="J29" s="1">
        <v>2009</v>
      </c>
      <c r="K29" s="1" t="s">
        <v>17</v>
      </c>
    </row>
    <row r="30" spans="1:11" ht="30" x14ac:dyDescent="0.25">
      <c r="A30" s="1" t="s">
        <v>11</v>
      </c>
      <c r="B30" s="1" t="str">
        <f t="shared" si="1"/>
        <v>2013-01-07</v>
      </c>
      <c r="C30" s="1" t="str">
        <f>"0500"</f>
        <v>0500</v>
      </c>
      <c r="D30" s="1" t="s">
        <v>12</v>
      </c>
      <c r="F30" s="1" t="s">
        <v>18</v>
      </c>
      <c r="H30" s="2" t="s">
        <v>71</v>
      </c>
      <c r="J30" s="1">
        <v>2008</v>
      </c>
      <c r="K30" s="1" t="s">
        <v>17</v>
      </c>
    </row>
    <row r="31" spans="1:11" ht="45" x14ac:dyDescent="0.25">
      <c r="A31" s="1" t="s">
        <v>11</v>
      </c>
      <c r="B31" s="1" t="str">
        <f t="shared" si="1"/>
        <v>2013-01-07</v>
      </c>
      <c r="C31" s="1" t="str">
        <f>"0600"</f>
        <v>0600</v>
      </c>
      <c r="D31" s="1" t="s">
        <v>254</v>
      </c>
      <c r="E31" s="1" t="s">
        <v>73</v>
      </c>
      <c r="F31" s="1" t="s">
        <v>18</v>
      </c>
      <c r="H31" s="2" t="s">
        <v>72</v>
      </c>
      <c r="J31" s="1">
        <v>2012</v>
      </c>
      <c r="K31" s="1" t="s">
        <v>17</v>
      </c>
    </row>
    <row r="32" spans="1:11" ht="45" x14ac:dyDescent="0.25">
      <c r="A32" s="1" t="s">
        <v>11</v>
      </c>
      <c r="B32" s="1" t="str">
        <f t="shared" si="1"/>
        <v>2013-01-07</v>
      </c>
      <c r="C32" s="1" t="str">
        <f>"0630"</f>
        <v>0630</v>
      </c>
      <c r="D32" s="1" t="s">
        <v>255</v>
      </c>
      <c r="F32" s="1" t="s">
        <v>18</v>
      </c>
      <c r="H32" s="2" t="s">
        <v>75</v>
      </c>
      <c r="J32" s="1">
        <v>0</v>
      </c>
      <c r="K32" s="1" t="s">
        <v>17</v>
      </c>
    </row>
    <row r="33" spans="1:11" ht="45" x14ac:dyDescent="0.25">
      <c r="A33" s="1" t="s">
        <v>11</v>
      </c>
      <c r="B33" s="1" t="str">
        <f t="shared" si="1"/>
        <v>2013-01-07</v>
      </c>
      <c r="C33" s="1" t="str">
        <f>"0700"</f>
        <v>0700</v>
      </c>
      <c r="D33" s="1" t="s">
        <v>281</v>
      </c>
      <c r="F33" s="1" t="s">
        <v>18</v>
      </c>
      <c r="H33" s="2" t="s">
        <v>29</v>
      </c>
      <c r="J33" s="1">
        <v>2011</v>
      </c>
      <c r="K33" s="1" t="s">
        <v>17</v>
      </c>
    </row>
    <row r="34" spans="1:11" ht="45" x14ac:dyDescent="0.25">
      <c r="A34" s="1" t="s">
        <v>11</v>
      </c>
      <c r="B34" s="1" t="str">
        <f t="shared" si="1"/>
        <v>2013-01-07</v>
      </c>
      <c r="C34" s="1" t="str">
        <f>"0730"</f>
        <v>0730</v>
      </c>
      <c r="D34" s="1" t="s">
        <v>256</v>
      </c>
      <c r="E34" s="1" t="s">
        <v>76</v>
      </c>
      <c r="F34" s="1" t="s">
        <v>18</v>
      </c>
      <c r="H34" s="2" t="s">
        <v>33</v>
      </c>
      <c r="J34" s="1">
        <v>2005</v>
      </c>
      <c r="K34" s="1" t="s">
        <v>21</v>
      </c>
    </row>
    <row r="35" spans="1:11" ht="30" x14ac:dyDescent="0.25">
      <c r="A35" s="1" t="s">
        <v>11</v>
      </c>
      <c r="B35" s="1" t="str">
        <f t="shared" si="1"/>
        <v>2013-01-07</v>
      </c>
      <c r="C35" s="1" t="str">
        <f>"0800"</f>
        <v>0800</v>
      </c>
      <c r="D35" s="1" t="s">
        <v>257</v>
      </c>
      <c r="F35" s="1" t="s">
        <v>18</v>
      </c>
      <c r="H35" s="2" t="s">
        <v>31</v>
      </c>
      <c r="J35" s="1">
        <v>2011</v>
      </c>
      <c r="K35" s="1" t="s">
        <v>17</v>
      </c>
    </row>
    <row r="36" spans="1:11" ht="45" x14ac:dyDescent="0.25">
      <c r="A36" s="1" t="s">
        <v>11</v>
      </c>
      <c r="B36" s="1" t="str">
        <f t="shared" si="1"/>
        <v>2013-01-07</v>
      </c>
      <c r="C36" s="1" t="str">
        <f>"0830"</f>
        <v>0830</v>
      </c>
      <c r="D36" s="1" t="s">
        <v>258</v>
      </c>
      <c r="F36" s="1" t="s">
        <v>18</v>
      </c>
      <c r="H36" s="2" t="s">
        <v>77</v>
      </c>
      <c r="J36" s="1">
        <v>0</v>
      </c>
      <c r="K36" s="1" t="s">
        <v>78</v>
      </c>
    </row>
    <row r="37" spans="1:11" ht="45" x14ac:dyDescent="0.25">
      <c r="A37" s="1" t="s">
        <v>11</v>
      </c>
      <c r="B37" s="1" t="str">
        <f t="shared" si="1"/>
        <v>2013-01-07</v>
      </c>
      <c r="C37" s="1" t="str">
        <f>"0845"</f>
        <v>0845</v>
      </c>
      <c r="D37" s="1" t="s">
        <v>258</v>
      </c>
      <c r="F37" s="1" t="s">
        <v>18</v>
      </c>
      <c r="H37" s="2" t="s">
        <v>77</v>
      </c>
      <c r="J37" s="1">
        <v>0</v>
      </c>
      <c r="K37" s="1" t="s">
        <v>78</v>
      </c>
    </row>
    <row r="38" spans="1:11" ht="45" x14ac:dyDescent="0.25">
      <c r="A38" s="1" t="s">
        <v>11</v>
      </c>
      <c r="B38" s="1" t="str">
        <f t="shared" si="1"/>
        <v>2013-01-07</v>
      </c>
      <c r="C38" s="1" t="str">
        <f>"0900"</f>
        <v>0900</v>
      </c>
      <c r="D38" s="1" t="s">
        <v>259</v>
      </c>
      <c r="E38" s="1" t="s">
        <v>80</v>
      </c>
      <c r="F38" s="1" t="s">
        <v>18</v>
      </c>
      <c r="H38" s="2" t="s">
        <v>79</v>
      </c>
      <c r="J38" s="1">
        <v>2009</v>
      </c>
      <c r="K38" s="1" t="s">
        <v>17</v>
      </c>
    </row>
    <row r="39" spans="1:11" ht="45" x14ac:dyDescent="0.25">
      <c r="A39" s="1" t="s">
        <v>11</v>
      </c>
      <c r="B39" s="1" t="str">
        <f t="shared" si="1"/>
        <v>2013-01-07</v>
      </c>
      <c r="C39" s="1" t="str">
        <f>"0930"</f>
        <v>0930</v>
      </c>
      <c r="D39" s="1" t="s">
        <v>260</v>
      </c>
      <c r="F39" s="1" t="s">
        <v>18</v>
      </c>
      <c r="H39" s="2" t="s">
        <v>20</v>
      </c>
      <c r="J39" s="1">
        <v>2010</v>
      </c>
      <c r="K39" s="1" t="s">
        <v>21</v>
      </c>
    </row>
    <row r="40" spans="1:11" ht="45" x14ac:dyDescent="0.25">
      <c r="A40" s="1" t="s">
        <v>11</v>
      </c>
      <c r="B40" s="1" t="str">
        <f t="shared" si="1"/>
        <v>2013-01-07</v>
      </c>
      <c r="C40" s="1" t="str">
        <f>"1000"</f>
        <v>1000</v>
      </c>
      <c r="D40" s="1" t="s">
        <v>81</v>
      </c>
      <c r="F40" s="1" t="s">
        <v>18</v>
      </c>
      <c r="H40" s="2" t="s">
        <v>82</v>
      </c>
      <c r="J40" s="1">
        <v>0</v>
      </c>
      <c r="K40" s="1" t="s">
        <v>16</v>
      </c>
    </row>
    <row r="41" spans="1:11" ht="45" x14ac:dyDescent="0.25">
      <c r="A41" s="1" t="s">
        <v>11</v>
      </c>
      <c r="B41" s="1" t="str">
        <f t="shared" si="1"/>
        <v>2013-01-07</v>
      </c>
      <c r="C41" s="1" t="str">
        <f>"1030"</f>
        <v>1030</v>
      </c>
      <c r="D41" s="1" t="s">
        <v>62</v>
      </c>
      <c r="E41" s="1" t="s">
        <v>84</v>
      </c>
      <c r="F41" s="1" t="s">
        <v>18</v>
      </c>
      <c r="H41" s="2" t="s">
        <v>83</v>
      </c>
      <c r="J41" s="1">
        <v>2010</v>
      </c>
      <c r="K41" s="1" t="s">
        <v>21</v>
      </c>
    </row>
    <row r="42" spans="1:11" ht="45" x14ac:dyDescent="0.25">
      <c r="A42" s="1" t="s">
        <v>11</v>
      </c>
      <c r="B42" s="1" t="str">
        <f t="shared" si="1"/>
        <v>2013-01-07</v>
      </c>
      <c r="C42" s="1" t="str">
        <f>"1100"</f>
        <v>1100</v>
      </c>
      <c r="D42" s="1" t="s">
        <v>251</v>
      </c>
      <c r="E42" s="1" t="s">
        <v>50</v>
      </c>
      <c r="F42" s="1" t="s">
        <v>13</v>
      </c>
      <c r="G42" s="1" t="s">
        <v>26</v>
      </c>
      <c r="H42" s="2" t="s">
        <v>49</v>
      </c>
      <c r="J42" s="1">
        <v>1993</v>
      </c>
      <c r="K42" s="1" t="s">
        <v>17</v>
      </c>
    </row>
    <row r="43" spans="1:11" ht="45" x14ac:dyDescent="0.25">
      <c r="A43" s="1" t="s">
        <v>11</v>
      </c>
      <c r="B43" s="1" t="str">
        <f t="shared" si="1"/>
        <v>2013-01-07</v>
      </c>
      <c r="C43" s="1" t="str">
        <f>"1130"</f>
        <v>1130</v>
      </c>
      <c r="D43" s="1" t="s">
        <v>51</v>
      </c>
      <c r="E43" s="1" t="s">
        <v>53</v>
      </c>
      <c r="F43" s="1" t="s">
        <v>18</v>
      </c>
      <c r="H43" s="2" t="s">
        <v>52</v>
      </c>
      <c r="J43" s="1">
        <v>2011</v>
      </c>
      <c r="K43" s="1" t="s">
        <v>54</v>
      </c>
    </row>
    <row r="44" spans="1:11" ht="45" x14ac:dyDescent="0.25">
      <c r="A44" s="1" t="s">
        <v>11</v>
      </c>
      <c r="B44" s="1" t="str">
        <f>"2013-01-07"</f>
        <v>2013-01-07</v>
      </c>
      <c r="C44" s="1" t="str">
        <f>"1230"</f>
        <v>1230</v>
      </c>
      <c r="D44" s="1" t="s">
        <v>252</v>
      </c>
      <c r="E44" s="1" t="s">
        <v>296</v>
      </c>
      <c r="F44" s="1" t="s">
        <v>13</v>
      </c>
      <c r="H44" s="2" t="s">
        <v>297</v>
      </c>
      <c r="J44" s="1">
        <v>2008</v>
      </c>
      <c r="K44" s="1" t="s">
        <v>17</v>
      </c>
    </row>
    <row r="45" spans="1:11" ht="45" x14ac:dyDescent="0.25">
      <c r="A45" s="1" t="s">
        <v>11</v>
      </c>
      <c r="B45" s="1" t="str">
        <f t="shared" si="1"/>
        <v>2013-01-07</v>
      </c>
      <c r="C45" s="1" t="str">
        <f>"1330"</f>
        <v>1330</v>
      </c>
      <c r="D45" s="1" t="s">
        <v>85</v>
      </c>
      <c r="F45" s="1" t="s">
        <v>18</v>
      </c>
      <c r="H45" s="2" t="s">
        <v>86</v>
      </c>
      <c r="J45" s="1">
        <v>2012</v>
      </c>
      <c r="K45" s="1" t="s">
        <v>17</v>
      </c>
    </row>
    <row r="46" spans="1:11" ht="45" x14ac:dyDescent="0.25">
      <c r="A46" s="1" t="s">
        <v>11</v>
      </c>
      <c r="B46" s="1" t="str">
        <f t="shared" si="1"/>
        <v>2013-01-07</v>
      </c>
      <c r="C46" s="1" t="str">
        <f>"1430"</f>
        <v>1430</v>
      </c>
      <c r="D46" s="1" t="s">
        <v>260</v>
      </c>
      <c r="F46" s="1" t="s">
        <v>18</v>
      </c>
      <c r="H46" s="2" t="s">
        <v>20</v>
      </c>
      <c r="J46" s="1">
        <v>2010</v>
      </c>
      <c r="K46" s="1" t="s">
        <v>21</v>
      </c>
    </row>
    <row r="47" spans="1:11" ht="30" x14ac:dyDescent="0.25">
      <c r="A47" s="1" t="s">
        <v>11</v>
      </c>
      <c r="B47" s="1" t="str">
        <f t="shared" si="1"/>
        <v>2013-01-07</v>
      </c>
      <c r="C47" s="1" t="str">
        <f>"1500"</f>
        <v>1500</v>
      </c>
      <c r="D47" s="1" t="s">
        <v>257</v>
      </c>
      <c r="F47" s="1" t="s">
        <v>18</v>
      </c>
      <c r="H47" s="2" t="s">
        <v>31</v>
      </c>
      <c r="J47" s="1">
        <v>2011</v>
      </c>
      <c r="K47" s="1" t="s">
        <v>17</v>
      </c>
    </row>
    <row r="48" spans="1:11" ht="30" x14ac:dyDescent="0.25">
      <c r="A48" s="1" t="s">
        <v>11</v>
      </c>
      <c r="B48" s="1" t="str">
        <f t="shared" si="1"/>
        <v>2013-01-07</v>
      </c>
      <c r="C48" s="1" t="str">
        <f>"1530"</f>
        <v>1530</v>
      </c>
      <c r="D48" s="1" t="s">
        <v>261</v>
      </c>
      <c r="E48" s="1" t="s">
        <v>88</v>
      </c>
      <c r="F48" s="1" t="s">
        <v>18</v>
      </c>
      <c r="H48" s="2" t="s">
        <v>87</v>
      </c>
      <c r="J48" s="1">
        <v>2002</v>
      </c>
      <c r="K48" s="1" t="s">
        <v>21</v>
      </c>
    </row>
    <row r="49" spans="1:11" ht="45" x14ac:dyDescent="0.25">
      <c r="A49" s="1" t="s">
        <v>11</v>
      </c>
      <c r="B49" s="1" t="str">
        <f t="shared" si="1"/>
        <v>2013-01-07</v>
      </c>
      <c r="C49" s="1" t="str">
        <f>"1545"</f>
        <v>1545</v>
      </c>
      <c r="D49" s="1" t="s">
        <v>262</v>
      </c>
      <c r="E49" s="1" t="s">
        <v>90</v>
      </c>
      <c r="F49" s="1" t="s">
        <v>18</v>
      </c>
      <c r="H49" s="2" t="s">
        <v>309</v>
      </c>
      <c r="J49" s="1">
        <v>1995</v>
      </c>
      <c r="K49" s="1" t="s">
        <v>17</v>
      </c>
    </row>
    <row r="50" spans="1:11" ht="45" x14ac:dyDescent="0.25">
      <c r="A50" s="1" t="s">
        <v>11</v>
      </c>
      <c r="B50" s="1" t="str">
        <f t="shared" si="1"/>
        <v>2013-01-07</v>
      </c>
      <c r="C50" s="1" t="str">
        <f>"1550"</f>
        <v>1550</v>
      </c>
      <c r="D50" s="1" t="s">
        <v>263</v>
      </c>
      <c r="F50" s="1" t="s">
        <v>18</v>
      </c>
      <c r="H50" s="2" t="s">
        <v>91</v>
      </c>
      <c r="J50" s="1">
        <v>2010</v>
      </c>
      <c r="K50" s="1" t="s">
        <v>17</v>
      </c>
    </row>
    <row r="51" spans="1:11" ht="30" x14ac:dyDescent="0.25">
      <c r="A51" s="1" t="s">
        <v>11</v>
      </c>
      <c r="B51" s="1" t="str">
        <f t="shared" si="1"/>
        <v>2013-01-07</v>
      </c>
      <c r="C51" s="1" t="str">
        <f>"1555"</f>
        <v>1555</v>
      </c>
      <c r="D51" s="1" t="s">
        <v>264</v>
      </c>
      <c r="F51" s="1" t="s">
        <v>18</v>
      </c>
      <c r="H51" s="2" t="s">
        <v>92</v>
      </c>
      <c r="J51" s="1">
        <v>2011</v>
      </c>
      <c r="K51" s="1" t="s">
        <v>17</v>
      </c>
    </row>
    <row r="52" spans="1:11" ht="45" x14ac:dyDescent="0.25">
      <c r="A52" s="1" t="s">
        <v>11</v>
      </c>
      <c r="B52" s="1" t="s">
        <v>285</v>
      </c>
      <c r="C52" s="1" t="s">
        <v>286</v>
      </c>
      <c r="D52" s="1" t="s">
        <v>281</v>
      </c>
      <c r="F52" s="1" t="s">
        <v>18</v>
      </c>
      <c r="H52" s="2" t="s">
        <v>29</v>
      </c>
      <c r="J52" s="1">
        <v>2011</v>
      </c>
      <c r="K52" s="1" t="s">
        <v>17</v>
      </c>
    </row>
    <row r="53" spans="1:11" ht="30" x14ac:dyDescent="0.25">
      <c r="A53" s="1" t="s">
        <v>11</v>
      </c>
      <c r="B53" s="1" t="str">
        <f t="shared" si="1"/>
        <v>2013-01-07</v>
      </c>
      <c r="C53" s="1" t="str">
        <f>"1630"</f>
        <v>1630</v>
      </c>
      <c r="D53" s="1" t="s">
        <v>254</v>
      </c>
      <c r="E53" s="1" t="s">
        <v>94</v>
      </c>
      <c r="F53" s="1" t="s">
        <v>18</v>
      </c>
      <c r="H53" s="2" t="s">
        <v>93</v>
      </c>
      <c r="J53" s="1">
        <v>2012</v>
      </c>
      <c r="K53" s="1" t="s">
        <v>17</v>
      </c>
    </row>
    <row r="54" spans="1:11" ht="45" x14ac:dyDescent="0.25">
      <c r="A54" s="1" t="s">
        <v>11</v>
      </c>
      <c r="B54" s="1" t="str">
        <f t="shared" si="1"/>
        <v>2013-01-07</v>
      </c>
      <c r="C54" s="1" t="str">
        <f>"1700"</f>
        <v>1700</v>
      </c>
      <c r="D54" s="1" t="s">
        <v>255</v>
      </c>
      <c r="F54" s="1" t="s">
        <v>18</v>
      </c>
      <c r="H54" s="2" t="s">
        <v>75</v>
      </c>
      <c r="J54" s="1">
        <v>0</v>
      </c>
      <c r="K54" s="1" t="s">
        <v>17</v>
      </c>
    </row>
    <row r="55" spans="1:11" ht="45" x14ac:dyDescent="0.25">
      <c r="A55" s="1" t="s">
        <v>11</v>
      </c>
      <c r="B55" s="1" t="str">
        <f t="shared" si="1"/>
        <v>2013-01-07</v>
      </c>
      <c r="C55" s="1" t="str">
        <f>"1730"</f>
        <v>1730</v>
      </c>
      <c r="D55" s="1" t="s">
        <v>95</v>
      </c>
      <c r="F55" s="1" t="s">
        <v>42</v>
      </c>
      <c r="H55" s="2" t="s">
        <v>96</v>
      </c>
      <c r="J55" s="1">
        <v>2013</v>
      </c>
      <c r="K55" s="1" t="s">
        <v>17</v>
      </c>
    </row>
    <row r="56" spans="1:11" ht="45" x14ac:dyDescent="0.25">
      <c r="A56" s="1" t="s">
        <v>11</v>
      </c>
      <c r="B56" s="1" t="str">
        <f t="shared" si="1"/>
        <v>2013-01-07</v>
      </c>
      <c r="C56" s="1" t="str">
        <f>"1800"</f>
        <v>1800</v>
      </c>
      <c r="D56" s="1" t="s">
        <v>81</v>
      </c>
      <c r="F56" s="1" t="s">
        <v>18</v>
      </c>
      <c r="H56" s="2" t="s">
        <v>82</v>
      </c>
      <c r="J56" s="1">
        <v>0</v>
      </c>
      <c r="K56" s="1" t="s">
        <v>16</v>
      </c>
    </row>
    <row r="57" spans="1:11" ht="45" x14ac:dyDescent="0.25">
      <c r="A57" s="1" t="s">
        <v>11</v>
      </c>
      <c r="B57" s="1" t="str">
        <f t="shared" si="1"/>
        <v>2013-01-07</v>
      </c>
      <c r="C57" s="1" t="str">
        <f>"1830"</f>
        <v>1830</v>
      </c>
      <c r="D57" s="1" t="s">
        <v>62</v>
      </c>
      <c r="E57" s="1" t="s">
        <v>98</v>
      </c>
      <c r="F57" s="1" t="s">
        <v>18</v>
      </c>
      <c r="H57" s="2" t="s">
        <v>97</v>
      </c>
      <c r="J57" s="1">
        <v>2010</v>
      </c>
      <c r="K57" s="1" t="s">
        <v>21</v>
      </c>
    </row>
    <row r="58" spans="1:11" ht="45" x14ac:dyDescent="0.25">
      <c r="A58" s="1" t="s">
        <v>11</v>
      </c>
      <c r="B58" s="1" t="str">
        <f t="shared" si="1"/>
        <v>2013-01-07</v>
      </c>
      <c r="C58" s="1" t="str">
        <f>"1900"</f>
        <v>1900</v>
      </c>
      <c r="D58" s="1" t="s">
        <v>95</v>
      </c>
      <c r="F58" s="1" t="s">
        <v>42</v>
      </c>
      <c r="H58" s="2" t="s">
        <v>96</v>
      </c>
      <c r="J58" s="1">
        <v>2013</v>
      </c>
      <c r="K58" s="1" t="s">
        <v>17</v>
      </c>
    </row>
    <row r="59" spans="1:11" ht="45" x14ac:dyDescent="0.25">
      <c r="A59" s="1" t="s">
        <v>11</v>
      </c>
      <c r="B59" s="1" t="str">
        <f t="shared" si="1"/>
        <v>2013-01-07</v>
      </c>
      <c r="C59" s="1" t="str">
        <f>"1930"</f>
        <v>1930</v>
      </c>
      <c r="D59" s="1" t="s">
        <v>99</v>
      </c>
      <c r="E59" s="1" t="s">
        <v>101</v>
      </c>
      <c r="F59" s="1" t="s">
        <v>18</v>
      </c>
      <c r="H59" s="2" t="s">
        <v>100</v>
      </c>
      <c r="J59" s="1">
        <v>2001</v>
      </c>
      <c r="K59" s="1" t="s">
        <v>21</v>
      </c>
    </row>
    <row r="60" spans="1:11" ht="45" x14ac:dyDescent="0.25">
      <c r="A60" s="1" t="s">
        <v>11</v>
      </c>
      <c r="B60" s="1" t="str">
        <f t="shared" si="1"/>
        <v>2013-01-07</v>
      </c>
      <c r="C60" s="1" t="str">
        <f>"2000"</f>
        <v>2000</v>
      </c>
      <c r="D60" s="1" t="s">
        <v>102</v>
      </c>
      <c r="F60" s="1" t="s">
        <v>13</v>
      </c>
      <c r="H60" s="2" t="s">
        <v>103</v>
      </c>
      <c r="J60" s="1">
        <v>0</v>
      </c>
      <c r="K60" s="1" t="s">
        <v>104</v>
      </c>
    </row>
    <row r="61" spans="1:11" ht="45" x14ac:dyDescent="0.25">
      <c r="A61" s="1" t="s">
        <v>11</v>
      </c>
      <c r="B61" s="1" t="str">
        <f t="shared" si="1"/>
        <v>2013-01-07</v>
      </c>
      <c r="C61" s="1" t="str">
        <f>"2030"</f>
        <v>2030</v>
      </c>
      <c r="D61" s="1" t="s">
        <v>105</v>
      </c>
      <c r="E61" s="1" t="s">
        <v>105</v>
      </c>
      <c r="F61" s="1" t="s">
        <v>13</v>
      </c>
      <c r="G61" s="1" t="s">
        <v>26</v>
      </c>
      <c r="H61" s="2" t="s">
        <v>106</v>
      </c>
      <c r="J61" s="1">
        <v>2007</v>
      </c>
      <c r="K61" s="1" t="s">
        <v>107</v>
      </c>
    </row>
    <row r="62" spans="1:11" x14ac:dyDescent="0.25">
      <c r="A62" s="1" t="s">
        <v>11</v>
      </c>
      <c r="B62" s="1" t="str">
        <f t="shared" si="1"/>
        <v>2013-01-07</v>
      </c>
      <c r="C62" s="1" t="str">
        <f>"2130"</f>
        <v>2130</v>
      </c>
      <c r="D62" s="1" t="s">
        <v>108</v>
      </c>
      <c r="F62" s="1" t="s">
        <v>13</v>
      </c>
      <c r="G62" s="1" t="s">
        <v>26</v>
      </c>
      <c r="H62" s="2" t="s">
        <v>109</v>
      </c>
      <c r="J62" s="1">
        <v>2009</v>
      </c>
      <c r="K62" s="1" t="s">
        <v>21</v>
      </c>
    </row>
    <row r="63" spans="1:11" ht="30" x14ac:dyDescent="0.25">
      <c r="A63" s="1" t="s">
        <v>11</v>
      </c>
      <c r="B63" s="1" t="str">
        <f t="shared" si="1"/>
        <v>2013-01-07</v>
      </c>
      <c r="C63" s="1" t="str">
        <f>"2200"</f>
        <v>2200</v>
      </c>
      <c r="D63" s="1" t="s">
        <v>110</v>
      </c>
      <c r="E63" s="1" t="s">
        <v>253</v>
      </c>
      <c r="F63" s="1" t="s">
        <v>18</v>
      </c>
      <c r="H63" s="2" t="s">
        <v>310</v>
      </c>
      <c r="J63" s="1">
        <v>0</v>
      </c>
      <c r="K63" s="1" t="s">
        <v>111</v>
      </c>
    </row>
    <row r="64" spans="1:11" ht="45" x14ac:dyDescent="0.25">
      <c r="A64" s="1" t="s">
        <v>11</v>
      </c>
      <c r="B64" s="1" t="str">
        <f t="shared" si="1"/>
        <v>2013-01-07</v>
      </c>
      <c r="C64" s="1" t="str">
        <f>"2230"</f>
        <v>2230</v>
      </c>
      <c r="D64" s="1" t="s">
        <v>112</v>
      </c>
      <c r="F64" s="1" t="s">
        <v>241</v>
      </c>
      <c r="G64" s="1" t="s">
        <v>113</v>
      </c>
      <c r="H64" s="2" t="s">
        <v>114</v>
      </c>
      <c r="J64" s="1">
        <v>2003</v>
      </c>
      <c r="K64" s="1" t="s">
        <v>21</v>
      </c>
    </row>
    <row r="65" spans="1:11" ht="45" x14ac:dyDescent="0.25">
      <c r="A65" s="1" t="s">
        <v>11</v>
      </c>
      <c r="B65" s="1" t="str">
        <f t="shared" si="1"/>
        <v>2013-01-07</v>
      </c>
      <c r="C65" s="1" t="str">
        <f>"2300"</f>
        <v>2300</v>
      </c>
      <c r="D65" s="1" t="s">
        <v>95</v>
      </c>
      <c r="F65" s="1" t="s">
        <v>42</v>
      </c>
      <c r="H65" s="2" t="s">
        <v>96</v>
      </c>
      <c r="J65" s="1">
        <v>2013</v>
      </c>
      <c r="K65" s="1" t="s">
        <v>17</v>
      </c>
    </row>
    <row r="66" spans="1:11" ht="45" x14ac:dyDescent="0.25">
      <c r="A66" s="1" t="s">
        <v>11</v>
      </c>
      <c r="B66" s="1" t="str">
        <f t="shared" si="1"/>
        <v>2013-01-07</v>
      </c>
      <c r="C66" s="1" t="str">
        <f>"2330"</f>
        <v>2330</v>
      </c>
      <c r="D66" s="1" t="s">
        <v>62</v>
      </c>
      <c r="E66" s="1" t="s">
        <v>116</v>
      </c>
      <c r="F66" s="1" t="s">
        <v>18</v>
      </c>
      <c r="H66" s="2" t="s">
        <v>115</v>
      </c>
      <c r="J66" s="1">
        <v>2010</v>
      </c>
      <c r="K66" s="1" t="s">
        <v>21</v>
      </c>
    </row>
    <row r="67" spans="1:11" ht="45" x14ac:dyDescent="0.25">
      <c r="A67" s="1" t="s">
        <v>11</v>
      </c>
      <c r="B67" s="1" t="str">
        <f t="shared" ref="B67:B109" si="2">"2013-01-08"</f>
        <v>2013-01-08</v>
      </c>
      <c r="C67" s="1" t="str">
        <f>"0000"</f>
        <v>0000</v>
      </c>
      <c r="D67" s="1" t="s">
        <v>35</v>
      </c>
      <c r="F67" s="1" t="s">
        <v>13</v>
      </c>
      <c r="G67" s="1" t="s">
        <v>26</v>
      </c>
      <c r="H67" s="2" t="s">
        <v>36</v>
      </c>
      <c r="J67" s="1">
        <v>2012</v>
      </c>
      <c r="K67" s="1" t="s">
        <v>17</v>
      </c>
    </row>
    <row r="68" spans="1:11" ht="30" x14ac:dyDescent="0.25">
      <c r="A68" s="1" t="s">
        <v>11</v>
      </c>
      <c r="B68" s="1" t="str">
        <f t="shared" si="2"/>
        <v>2013-01-08</v>
      </c>
      <c r="C68" s="1" t="str">
        <f>"0100"</f>
        <v>0100</v>
      </c>
      <c r="D68" s="1" t="s">
        <v>117</v>
      </c>
      <c r="F68" s="1" t="s">
        <v>42</v>
      </c>
      <c r="H68" s="2" t="s">
        <v>118</v>
      </c>
      <c r="J68" s="1">
        <v>2011</v>
      </c>
      <c r="K68" s="1" t="s">
        <v>17</v>
      </c>
    </row>
    <row r="69" spans="1:11" ht="30" x14ac:dyDescent="0.25">
      <c r="A69" s="1" t="s">
        <v>11</v>
      </c>
      <c r="B69" s="1" t="str">
        <f t="shared" si="2"/>
        <v>2013-01-08</v>
      </c>
      <c r="C69" s="1" t="str">
        <f>"0200"</f>
        <v>0200</v>
      </c>
      <c r="D69" s="1" t="s">
        <v>119</v>
      </c>
      <c r="E69" s="1" t="s">
        <v>121</v>
      </c>
      <c r="F69" s="1" t="s">
        <v>42</v>
      </c>
      <c r="H69" s="2" t="s">
        <v>120</v>
      </c>
      <c r="J69" s="1">
        <v>2008</v>
      </c>
      <c r="K69" s="1" t="s">
        <v>17</v>
      </c>
    </row>
    <row r="70" spans="1:11" ht="30" x14ac:dyDescent="0.25">
      <c r="A70" s="1" t="s">
        <v>11</v>
      </c>
      <c r="B70" s="1" t="str">
        <f t="shared" si="2"/>
        <v>2013-01-08</v>
      </c>
      <c r="C70" s="1" t="str">
        <f>"0300"</f>
        <v>0300</v>
      </c>
      <c r="D70" s="1" t="s">
        <v>122</v>
      </c>
      <c r="E70" s="1" t="s">
        <v>124</v>
      </c>
      <c r="F70" s="1" t="s">
        <v>42</v>
      </c>
      <c r="H70" s="2" t="s">
        <v>123</v>
      </c>
      <c r="J70" s="1">
        <v>2011</v>
      </c>
      <c r="K70" s="1" t="s">
        <v>17</v>
      </c>
    </row>
    <row r="71" spans="1:11" x14ac:dyDescent="0.25">
      <c r="A71" s="1" t="s">
        <v>11</v>
      </c>
      <c r="B71" s="1" t="str">
        <f t="shared" si="2"/>
        <v>2013-01-08</v>
      </c>
      <c r="C71" s="1" t="str">
        <f>"0400"</f>
        <v>0400</v>
      </c>
      <c r="D71" s="1" t="s">
        <v>125</v>
      </c>
      <c r="F71" s="1" t="s">
        <v>42</v>
      </c>
      <c r="H71" s="2" t="s">
        <v>126</v>
      </c>
      <c r="J71" s="1">
        <v>2009</v>
      </c>
      <c r="K71" s="1" t="s">
        <v>17</v>
      </c>
    </row>
    <row r="72" spans="1:11" x14ac:dyDescent="0.25">
      <c r="A72" s="1" t="s">
        <v>11</v>
      </c>
      <c r="B72" s="1" t="str">
        <f t="shared" si="2"/>
        <v>2013-01-08</v>
      </c>
      <c r="C72" s="1" t="str">
        <f>"0500"</f>
        <v>0500</v>
      </c>
      <c r="D72" s="1" t="s">
        <v>12</v>
      </c>
      <c r="F72" s="1" t="s">
        <v>127</v>
      </c>
      <c r="G72" s="1" t="s">
        <v>128</v>
      </c>
      <c r="H72" s="2" t="s">
        <v>15</v>
      </c>
      <c r="J72" s="1">
        <v>2008</v>
      </c>
      <c r="K72" s="1" t="s">
        <v>17</v>
      </c>
    </row>
    <row r="73" spans="1:11" ht="30" x14ac:dyDescent="0.25">
      <c r="A73" s="1" t="s">
        <v>11</v>
      </c>
      <c r="B73" s="1" t="str">
        <f t="shared" si="2"/>
        <v>2013-01-08</v>
      </c>
      <c r="C73" s="1" t="str">
        <f>"0600"</f>
        <v>0600</v>
      </c>
      <c r="D73" s="1" t="s">
        <v>254</v>
      </c>
      <c r="E73" s="1" t="s">
        <v>94</v>
      </c>
      <c r="F73" s="1" t="s">
        <v>18</v>
      </c>
      <c r="H73" s="2" t="s">
        <v>93</v>
      </c>
      <c r="J73" s="1">
        <v>2012</v>
      </c>
      <c r="K73" s="1" t="s">
        <v>17</v>
      </c>
    </row>
    <row r="74" spans="1:11" ht="45" x14ac:dyDescent="0.25">
      <c r="A74" s="1" t="s">
        <v>11</v>
      </c>
      <c r="B74" s="1" t="str">
        <f t="shared" si="2"/>
        <v>2013-01-08</v>
      </c>
      <c r="C74" s="1" t="str">
        <f>"0630"</f>
        <v>0630</v>
      </c>
      <c r="D74" s="1" t="s">
        <v>255</v>
      </c>
      <c r="F74" s="1" t="s">
        <v>18</v>
      </c>
      <c r="H74" s="2" t="s">
        <v>75</v>
      </c>
      <c r="J74" s="1">
        <v>0</v>
      </c>
      <c r="K74" s="1" t="s">
        <v>17</v>
      </c>
    </row>
    <row r="75" spans="1:11" ht="45" x14ac:dyDescent="0.25">
      <c r="A75" s="1" t="s">
        <v>11</v>
      </c>
      <c r="B75" s="1" t="s">
        <v>287</v>
      </c>
      <c r="C75" s="1" t="s">
        <v>288</v>
      </c>
      <c r="D75" s="1" t="s">
        <v>281</v>
      </c>
      <c r="F75" s="1" t="s">
        <v>18</v>
      </c>
      <c r="H75" s="2" t="s">
        <v>29</v>
      </c>
      <c r="J75" s="1">
        <v>2011</v>
      </c>
      <c r="K75" s="1" t="s">
        <v>17</v>
      </c>
    </row>
    <row r="76" spans="1:11" ht="45" x14ac:dyDescent="0.25">
      <c r="A76" s="1" t="s">
        <v>11</v>
      </c>
      <c r="B76" s="1" t="str">
        <f t="shared" si="2"/>
        <v>2013-01-08</v>
      </c>
      <c r="C76" s="1" t="str">
        <f>"0730"</f>
        <v>0730</v>
      </c>
      <c r="D76" s="1" t="s">
        <v>256</v>
      </c>
      <c r="E76" s="1" t="s">
        <v>129</v>
      </c>
      <c r="F76" s="1" t="s">
        <v>18</v>
      </c>
      <c r="H76" s="2" t="s">
        <v>33</v>
      </c>
      <c r="J76" s="1">
        <v>2005</v>
      </c>
      <c r="K76" s="1" t="s">
        <v>21</v>
      </c>
    </row>
    <row r="77" spans="1:11" ht="30" x14ac:dyDescent="0.25">
      <c r="A77" s="1" t="s">
        <v>11</v>
      </c>
      <c r="B77" s="1" t="str">
        <f t="shared" si="2"/>
        <v>2013-01-08</v>
      </c>
      <c r="C77" s="1" t="str">
        <f>"0800"</f>
        <v>0800</v>
      </c>
      <c r="D77" s="1" t="s">
        <v>257</v>
      </c>
      <c r="F77" s="1" t="s">
        <v>18</v>
      </c>
      <c r="H77" s="2" t="s">
        <v>31</v>
      </c>
      <c r="J77" s="1">
        <v>2011</v>
      </c>
      <c r="K77" s="1" t="s">
        <v>17</v>
      </c>
    </row>
    <row r="78" spans="1:11" ht="45" x14ac:dyDescent="0.25">
      <c r="A78" s="1" t="s">
        <v>11</v>
      </c>
      <c r="B78" s="1" t="str">
        <f t="shared" si="2"/>
        <v>2013-01-08</v>
      </c>
      <c r="C78" s="1" t="str">
        <f>"0830"</f>
        <v>0830</v>
      </c>
      <c r="D78" s="1" t="s">
        <v>258</v>
      </c>
      <c r="H78" s="2" t="s">
        <v>77</v>
      </c>
      <c r="J78" s="1">
        <v>0</v>
      </c>
      <c r="K78" s="1" t="s">
        <v>78</v>
      </c>
    </row>
    <row r="79" spans="1:11" ht="45" x14ac:dyDescent="0.25">
      <c r="A79" s="1" t="s">
        <v>11</v>
      </c>
      <c r="B79" s="1" t="str">
        <f t="shared" si="2"/>
        <v>2013-01-08</v>
      </c>
      <c r="C79" s="1" t="str">
        <f>"0845"</f>
        <v>0845</v>
      </c>
      <c r="D79" s="1" t="s">
        <v>258</v>
      </c>
      <c r="H79" s="2" t="s">
        <v>77</v>
      </c>
      <c r="J79" s="1">
        <v>0</v>
      </c>
      <c r="K79" s="1" t="s">
        <v>78</v>
      </c>
    </row>
    <row r="80" spans="1:11" ht="45" x14ac:dyDescent="0.25">
      <c r="A80" s="1" t="s">
        <v>11</v>
      </c>
      <c r="B80" s="1" t="str">
        <f t="shared" si="2"/>
        <v>2013-01-08</v>
      </c>
      <c r="C80" s="1" t="str">
        <f>"0900"</f>
        <v>0900</v>
      </c>
      <c r="D80" s="1" t="s">
        <v>259</v>
      </c>
      <c r="E80" s="1" t="s">
        <v>131</v>
      </c>
      <c r="F80" s="1" t="s">
        <v>18</v>
      </c>
      <c r="H80" s="2" t="s">
        <v>130</v>
      </c>
      <c r="J80" s="1">
        <v>2009</v>
      </c>
      <c r="K80" s="1" t="s">
        <v>17</v>
      </c>
    </row>
    <row r="81" spans="1:11" ht="45" x14ac:dyDescent="0.25">
      <c r="A81" s="1" t="s">
        <v>11</v>
      </c>
      <c r="B81" s="1" t="str">
        <f t="shared" si="2"/>
        <v>2013-01-08</v>
      </c>
      <c r="C81" s="1" t="str">
        <f>"0930"</f>
        <v>0930</v>
      </c>
      <c r="D81" s="1" t="s">
        <v>260</v>
      </c>
      <c r="F81" s="1" t="s">
        <v>18</v>
      </c>
      <c r="H81" s="2" t="s">
        <v>20</v>
      </c>
      <c r="J81" s="1">
        <v>2010</v>
      </c>
      <c r="K81" s="1" t="s">
        <v>21</v>
      </c>
    </row>
    <row r="82" spans="1:11" ht="45" x14ac:dyDescent="0.25">
      <c r="A82" s="1" t="s">
        <v>11</v>
      </c>
      <c r="B82" s="1" t="str">
        <f t="shared" si="2"/>
        <v>2013-01-08</v>
      </c>
      <c r="C82" s="1" t="str">
        <f>"1000"</f>
        <v>1000</v>
      </c>
      <c r="D82" s="1" t="s">
        <v>81</v>
      </c>
      <c r="H82" s="2" t="s">
        <v>82</v>
      </c>
      <c r="J82" s="1">
        <v>0</v>
      </c>
      <c r="K82" s="1" t="s">
        <v>16</v>
      </c>
    </row>
    <row r="83" spans="1:11" ht="45" x14ac:dyDescent="0.25">
      <c r="A83" s="1" t="s">
        <v>11</v>
      </c>
      <c r="B83" s="1" t="str">
        <f t="shared" si="2"/>
        <v>2013-01-08</v>
      </c>
      <c r="C83" s="1" t="str">
        <f>"1030"</f>
        <v>1030</v>
      </c>
      <c r="D83" s="1" t="s">
        <v>62</v>
      </c>
      <c r="E83" s="1" t="s">
        <v>98</v>
      </c>
      <c r="F83" s="1" t="s">
        <v>18</v>
      </c>
      <c r="H83" s="2" t="s">
        <v>97</v>
      </c>
      <c r="J83" s="1">
        <v>2010</v>
      </c>
      <c r="K83" s="1" t="s">
        <v>21</v>
      </c>
    </row>
    <row r="84" spans="1:11" ht="45" x14ac:dyDescent="0.25">
      <c r="A84" s="1" t="s">
        <v>11</v>
      </c>
      <c r="B84" s="1" t="str">
        <f t="shared" si="2"/>
        <v>2013-01-08</v>
      </c>
      <c r="C84" s="1" t="str">
        <f>"1100"</f>
        <v>1100</v>
      </c>
      <c r="D84" s="1" t="s">
        <v>102</v>
      </c>
      <c r="H84" s="2" t="s">
        <v>103</v>
      </c>
      <c r="J84" s="1">
        <v>0</v>
      </c>
      <c r="K84" s="1" t="s">
        <v>104</v>
      </c>
    </row>
    <row r="85" spans="1:11" ht="45" x14ac:dyDescent="0.25">
      <c r="A85" s="1" t="s">
        <v>11</v>
      </c>
      <c r="B85" s="1" t="str">
        <f t="shared" si="2"/>
        <v>2013-01-08</v>
      </c>
      <c r="C85" s="1" t="str">
        <f>"1130"</f>
        <v>1130</v>
      </c>
      <c r="D85" s="1" t="s">
        <v>132</v>
      </c>
      <c r="E85" s="1" t="s">
        <v>132</v>
      </c>
      <c r="F85" s="1" t="s">
        <v>13</v>
      </c>
      <c r="G85" s="1" t="s">
        <v>26</v>
      </c>
      <c r="H85" s="2" t="s">
        <v>133</v>
      </c>
      <c r="J85" s="1">
        <v>2011</v>
      </c>
      <c r="K85" s="1" t="s">
        <v>17</v>
      </c>
    </row>
    <row r="86" spans="1:11" ht="45" x14ac:dyDescent="0.25">
      <c r="A86" s="1" t="s">
        <v>11</v>
      </c>
      <c r="B86" s="1" t="str">
        <f t="shared" si="2"/>
        <v>2013-01-08</v>
      </c>
      <c r="C86" s="1" t="str">
        <f>"1200"</f>
        <v>1200</v>
      </c>
      <c r="D86" s="1" t="s">
        <v>105</v>
      </c>
      <c r="E86" s="1" t="s">
        <v>105</v>
      </c>
      <c r="F86" s="1" t="s">
        <v>13</v>
      </c>
      <c r="G86" s="1" t="s">
        <v>26</v>
      </c>
      <c r="H86" s="2" t="s">
        <v>106</v>
      </c>
      <c r="J86" s="1">
        <v>2007</v>
      </c>
      <c r="K86" s="1" t="s">
        <v>107</v>
      </c>
    </row>
    <row r="87" spans="1:11" x14ac:dyDescent="0.25">
      <c r="A87" s="1" t="s">
        <v>11</v>
      </c>
      <c r="B87" s="1" t="str">
        <f t="shared" si="2"/>
        <v>2013-01-08</v>
      </c>
      <c r="C87" s="1" t="str">
        <f>"1300"</f>
        <v>1300</v>
      </c>
      <c r="D87" s="1" t="s">
        <v>108</v>
      </c>
      <c r="F87" s="1" t="s">
        <v>13</v>
      </c>
      <c r="G87" s="1" t="s">
        <v>26</v>
      </c>
      <c r="H87" s="2" t="s">
        <v>109</v>
      </c>
      <c r="J87" s="1">
        <v>2009</v>
      </c>
      <c r="K87" s="1" t="s">
        <v>21</v>
      </c>
    </row>
    <row r="88" spans="1:11" ht="45" x14ac:dyDescent="0.25">
      <c r="A88" s="1" t="s">
        <v>11</v>
      </c>
      <c r="B88" s="1" t="str">
        <f t="shared" si="2"/>
        <v>2013-01-08</v>
      </c>
      <c r="C88" s="1" t="str">
        <f>"1330"</f>
        <v>1330</v>
      </c>
      <c r="D88" s="1" t="s">
        <v>99</v>
      </c>
      <c r="E88" s="1" t="s">
        <v>101</v>
      </c>
      <c r="F88" s="1" t="s">
        <v>18</v>
      </c>
      <c r="H88" s="2" t="s">
        <v>100</v>
      </c>
      <c r="J88" s="1">
        <v>2001</v>
      </c>
      <c r="K88" s="1" t="s">
        <v>21</v>
      </c>
    </row>
    <row r="89" spans="1:11" ht="30" x14ac:dyDescent="0.25">
      <c r="A89" s="1" t="s">
        <v>11</v>
      </c>
      <c r="B89" s="1" t="str">
        <f t="shared" si="2"/>
        <v>2013-01-08</v>
      </c>
      <c r="C89" s="1" t="str">
        <f>"1400"</f>
        <v>1400</v>
      </c>
      <c r="D89" s="1" t="s">
        <v>134</v>
      </c>
      <c r="E89" s="1" t="s">
        <v>134</v>
      </c>
      <c r="F89" s="1" t="s">
        <v>13</v>
      </c>
      <c r="G89" s="1" t="s">
        <v>26</v>
      </c>
      <c r="H89" s="2" t="s">
        <v>135</v>
      </c>
      <c r="J89" s="1">
        <v>2011</v>
      </c>
      <c r="K89" s="1" t="s">
        <v>107</v>
      </c>
    </row>
    <row r="90" spans="1:11" ht="45" x14ac:dyDescent="0.25">
      <c r="A90" s="1" t="s">
        <v>11</v>
      </c>
      <c r="B90" s="1" t="str">
        <f t="shared" si="2"/>
        <v>2013-01-08</v>
      </c>
      <c r="C90" s="1" t="str">
        <f>"1430"</f>
        <v>1430</v>
      </c>
      <c r="D90" s="1" t="s">
        <v>260</v>
      </c>
      <c r="F90" s="1" t="s">
        <v>18</v>
      </c>
      <c r="H90" s="2" t="s">
        <v>20</v>
      </c>
      <c r="J90" s="1">
        <v>2010</v>
      </c>
      <c r="K90" s="1" t="s">
        <v>21</v>
      </c>
    </row>
    <row r="91" spans="1:11" ht="30" x14ac:dyDescent="0.25">
      <c r="A91" s="1" t="s">
        <v>11</v>
      </c>
      <c r="B91" s="1" t="str">
        <f t="shared" si="2"/>
        <v>2013-01-08</v>
      </c>
      <c r="C91" s="1" t="str">
        <f>"1500"</f>
        <v>1500</v>
      </c>
      <c r="D91" s="1" t="s">
        <v>257</v>
      </c>
      <c r="F91" s="1" t="s">
        <v>18</v>
      </c>
      <c r="H91" s="2" t="s">
        <v>31</v>
      </c>
      <c r="J91" s="1">
        <v>2011</v>
      </c>
      <c r="K91" s="1" t="s">
        <v>17</v>
      </c>
    </row>
    <row r="92" spans="1:11" ht="30" x14ac:dyDescent="0.25">
      <c r="A92" s="1" t="s">
        <v>11</v>
      </c>
      <c r="B92" s="1" t="str">
        <f t="shared" si="2"/>
        <v>2013-01-08</v>
      </c>
      <c r="C92" s="1" t="str">
        <f>"1530"</f>
        <v>1530</v>
      </c>
      <c r="D92" s="1" t="s">
        <v>261</v>
      </c>
      <c r="E92" s="1" t="s">
        <v>136</v>
      </c>
      <c r="F92" s="1" t="s">
        <v>18</v>
      </c>
      <c r="H92" s="2" t="s">
        <v>87</v>
      </c>
      <c r="J92" s="1">
        <v>2002</v>
      </c>
      <c r="K92" s="1" t="s">
        <v>21</v>
      </c>
    </row>
    <row r="93" spans="1:11" ht="45" x14ac:dyDescent="0.25">
      <c r="A93" s="1" t="s">
        <v>11</v>
      </c>
      <c r="B93" s="1" t="str">
        <f t="shared" si="2"/>
        <v>2013-01-08</v>
      </c>
      <c r="C93" s="1" t="str">
        <f>"1545"</f>
        <v>1545</v>
      </c>
      <c r="D93" s="1" t="s">
        <v>262</v>
      </c>
      <c r="E93" s="1" t="s">
        <v>265</v>
      </c>
      <c r="H93" s="2" t="s">
        <v>311</v>
      </c>
      <c r="J93" s="1">
        <v>1995</v>
      </c>
      <c r="K93" s="1" t="s">
        <v>17</v>
      </c>
    </row>
    <row r="94" spans="1:11" ht="45" x14ac:dyDescent="0.25">
      <c r="A94" s="1" t="s">
        <v>11</v>
      </c>
      <c r="B94" s="1" t="str">
        <f t="shared" si="2"/>
        <v>2013-01-08</v>
      </c>
      <c r="C94" s="1" t="str">
        <f>"1550"</f>
        <v>1550</v>
      </c>
      <c r="D94" s="1" t="s">
        <v>263</v>
      </c>
      <c r="H94" s="2" t="s">
        <v>91</v>
      </c>
      <c r="J94" s="1">
        <v>2010</v>
      </c>
      <c r="K94" s="1" t="s">
        <v>17</v>
      </c>
    </row>
    <row r="95" spans="1:11" ht="30" x14ac:dyDescent="0.25">
      <c r="A95" s="1" t="s">
        <v>11</v>
      </c>
      <c r="B95" s="1" t="str">
        <f t="shared" si="2"/>
        <v>2013-01-08</v>
      </c>
      <c r="C95" s="1" t="str">
        <f>"1555"</f>
        <v>1555</v>
      </c>
      <c r="D95" s="1" t="s">
        <v>264</v>
      </c>
      <c r="H95" s="2" t="s">
        <v>92</v>
      </c>
      <c r="J95" s="1">
        <v>2011</v>
      </c>
      <c r="K95" s="1" t="s">
        <v>17</v>
      </c>
    </row>
    <row r="96" spans="1:11" ht="45" x14ac:dyDescent="0.25">
      <c r="A96" s="1" t="s">
        <v>11</v>
      </c>
      <c r="B96" s="1" t="s">
        <v>287</v>
      </c>
      <c r="C96" s="1" t="s">
        <v>286</v>
      </c>
      <c r="D96" s="1" t="s">
        <v>281</v>
      </c>
      <c r="F96" s="1" t="s">
        <v>18</v>
      </c>
      <c r="H96" s="2" t="s">
        <v>29</v>
      </c>
      <c r="J96" s="1">
        <v>2011</v>
      </c>
      <c r="K96" s="1" t="s">
        <v>17</v>
      </c>
    </row>
    <row r="97" spans="1:11" ht="45" x14ac:dyDescent="0.25">
      <c r="A97" s="1" t="s">
        <v>11</v>
      </c>
      <c r="B97" s="1" t="str">
        <f t="shared" si="2"/>
        <v>2013-01-08</v>
      </c>
      <c r="C97" s="1" t="str">
        <f>"1630"</f>
        <v>1630</v>
      </c>
      <c r="D97" s="1" t="s">
        <v>254</v>
      </c>
      <c r="E97" s="1" t="s">
        <v>138</v>
      </c>
      <c r="F97" s="1" t="s">
        <v>18</v>
      </c>
      <c r="H97" s="2" t="s">
        <v>137</v>
      </c>
      <c r="J97" s="1">
        <v>2012</v>
      </c>
      <c r="K97" s="1" t="s">
        <v>17</v>
      </c>
    </row>
    <row r="98" spans="1:11" ht="45" x14ac:dyDescent="0.25">
      <c r="A98" s="1" t="s">
        <v>11</v>
      </c>
      <c r="B98" s="1" t="str">
        <f t="shared" si="2"/>
        <v>2013-01-08</v>
      </c>
      <c r="C98" s="1" t="str">
        <f>"1700"</f>
        <v>1700</v>
      </c>
      <c r="D98" s="1" t="s">
        <v>255</v>
      </c>
      <c r="H98" s="2" t="s">
        <v>75</v>
      </c>
      <c r="J98" s="1">
        <v>0</v>
      </c>
      <c r="K98" s="1" t="s">
        <v>17</v>
      </c>
    </row>
    <row r="99" spans="1:11" ht="45" x14ac:dyDescent="0.25">
      <c r="A99" s="1" t="s">
        <v>11</v>
      </c>
      <c r="B99" s="1" t="str">
        <f t="shared" si="2"/>
        <v>2013-01-08</v>
      </c>
      <c r="C99" s="1" t="str">
        <f>"1730"</f>
        <v>1730</v>
      </c>
      <c r="D99" s="1" t="s">
        <v>95</v>
      </c>
      <c r="F99" s="1" t="s">
        <v>42</v>
      </c>
      <c r="H99" s="2" t="s">
        <v>96</v>
      </c>
      <c r="J99" s="1">
        <v>2013</v>
      </c>
      <c r="K99" s="1" t="s">
        <v>17</v>
      </c>
    </row>
    <row r="100" spans="1:11" ht="45" x14ac:dyDescent="0.25">
      <c r="A100" s="1" t="s">
        <v>11</v>
      </c>
      <c r="B100" s="1" t="str">
        <f t="shared" si="2"/>
        <v>2013-01-08</v>
      </c>
      <c r="C100" s="1" t="str">
        <f>"1800"</f>
        <v>1800</v>
      </c>
      <c r="D100" s="1" t="s">
        <v>81</v>
      </c>
      <c r="H100" s="2" t="s">
        <v>82</v>
      </c>
      <c r="J100" s="1">
        <v>0</v>
      </c>
      <c r="K100" s="1" t="s">
        <v>16</v>
      </c>
    </row>
    <row r="101" spans="1:11" ht="45" x14ac:dyDescent="0.25">
      <c r="A101" s="1" t="s">
        <v>11</v>
      </c>
      <c r="B101" s="1" t="str">
        <f t="shared" si="2"/>
        <v>2013-01-08</v>
      </c>
      <c r="C101" s="1" t="str">
        <f>"1830"</f>
        <v>1830</v>
      </c>
      <c r="D101" s="1" t="s">
        <v>62</v>
      </c>
      <c r="E101" s="1" t="s">
        <v>140</v>
      </c>
      <c r="F101" s="1" t="s">
        <v>18</v>
      </c>
      <c r="H101" s="2" t="s">
        <v>139</v>
      </c>
      <c r="J101" s="1">
        <v>2010</v>
      </c>
      <c r="K101" s="1" t="s">
        <v>21</v>
      </c>
    </row>
    <row r="102" spans="1:11" ht="45" x14ac:dyDescent="0.25">
      <c r="A102" s="1" t="s">
        <v>11</v>
      </c>
      <c r="B102" s="1" t="str">
        <f t="shared" si="2"/>
        <v>2013-01-08</v>
      </c>
      <c r="C102" s="1" t="str">
        <f>"1900"</f>
        <v>1900</v>
      </c>
      <c r="D102" s="1" t="s">
        <v>95</v>
      </c>
      <c r="F102" s="1" t="s">
        <v>42</v>
      </c>
      <c r="H102" s="2" t="s">
        <v>96</v>
      </c>
      <c r="J102" s="1">
        <v>2013</v>
      </c>
      <c r="K102" s="1" t="s">
        <v>17</v>
      </c>
    </row>
    <row r="103" spans="1:11" ht="30" x14ac:dyDescent="0.25">
      <c r="A103" s="1" t="s">
        <v>11</v>
      </c>
      <c r="B103" s="1" t="str">
        <f t="shared" si="2"/>
        <v>2013-01-08</v>
      </c>
      <c r="C103" s="1" t="str">
        <f>"1930"</f>
        <v>1930</v>
      </c>
      <c r="D103" s="1" t="s">
        <v>270</v>
      </c>
      <c r="F103" s="1" t="s">
        <v>42</v>
      </c>
      <c r="H103" s="2" t="s">
        <v>299</v>
      </c>
      <c r="J103" s="1">
        <v>2012</v>
      </c>
      <c r="K103" s="1" t="s">
        <v>17</v>
      </c>
    </row>
    <row r="104" spans="1:11" ht="30" x14ac:dyDescent="0.25">
      <c r="A104" s="1" t="s">
        <v>11</v>
      </c>
      <c r="B104" s="1" t="str">
        <f t="shared" si="2"/>
        <v>2013-01-08</v>
      </c>
      <c r="C104" s="1" t="str">
        <f>"2000"</f>
        <v>2000</v>
      </c>
      <c r="D104" s="1" t="s">
        <v>141</v>
      </c>
      <c r="F104" s="1" t="s">
        <v>42</v>
      </c>
      <c r="H104" s="2" t="s">
        <v>142</v>
      </c>
      <c r="J104" s="1">
        <v>2012</v>
      </c>
      <c r="K104" s="1" t="s">
        <v>111</v>
      </c>
    </row>
    <row r="105" spans="1:11" ht="30" x14ac:dyDescent="0.25">
      <c r="A105" s="1" t="s">
        <v>11</v>
      </c>
      <c r="B105" s="1" t="str">
        <f t="shared" si="2"/>
        <v>2013-01-08</v>
      </c>
      <c r="C105" s="1" t="str">
        <f>"2030"</f>
        <v>2030</v>
      </c>
      <c r="D105" s="1" t="s">
        <v>266</v>
      </c>
      <c r="E105" s="1" t="s">
        <v>144</v>
      </c>
      <c r="F105" s="1" t="s">
        <v>42</v>
      </c>
      <c r="H105" s="2" t="s">
        <v>143</v>
      </c>
      <c r="J105" s="1">
        <v>2012</v>
      </c>
      <c r="K105" s="1" t="s">
        <v>17</v>
      </c>
    </row>
    <row r="106" spans="1:11" ht="45" x14ac:dyDescent="0.25">
      <c r="A106" s="1" t="s">
        <v>11</v>
      </c>
      <c r="B106" s="1" t="str">
        <f t="shared" si="2"/>
        <v>2013-01-08</v>
      </c>
      <c r="C106" s="1" t="str">
        <f>"2100"</f>
        <v>2100</v>
      </c>
      <c r="D106" s="1" t="s">
        <v>145</v>
      </c>
      <c r="F106" s="1" t="s">
        <v>13</v>
      </c>
      <c r="G106" s="1" t="s">
        <v>26</v>
      </c>
      <c r="H106" s="2" t="s">
        <v>146</v>
      </c>
      <c r="J106" s="1">
        <v>1981</v>
      </c>
      <c r="K106" s="1" t="s">
        <v>17</v>
      </c>
    </row>
    <row r="107" spans="1:11" ht="60" x14ac:dyDescent="0.25">
      <c r="A107" s="1" t="s">
        <v>11</v>
      </c>
      <c r="B107" s="1" t="str">
        <f t="shared" si="2"/>
        <v>2013-01-08</v>
      </c>
      <c r="C107" s="1" t="str">
        <f>"2200"</f>
        <v>2200</v>
      </c>
      <c r="D107" s="1" t="s">
        <v>147</v>
      </c>
      <c r="E107" s="1" t="s">
        <v>149</v>
      </c>
      <c r="F107" s="1" t="s">
        <v>13</v>
      </c>
      <c r="G107" s="1" t="s">
        <v>26</v>
      </c>
      <c r="H107" s="2" t="s">
        <v>148</v>
      </c>
      <c r="J107" s="1">
        <v>0</v>
      </c>
      <c r="K107" s="1" t="s">
        <v>17</v>
      </c>
    </row>
    <row r="108" spans="1:11" ht="45" x14ac:dyDescent="0.25">
      <c r="A108" s="1" t="s">
        <v>11</v>
      </c>
      <c r="B108" s="1" t="str">
        <f t="shared" si="2"/>
        <v>2013-01-08</v>
      </c>
      <c r="C108" s="1" t="str">
        <f>"2300"</f>
        <v>2300</v>
      </c>
      <c r="D108" s="1" t="s">
        <v>95</v>
      </c>
      <c r="F108" s="1" t="s">
        <v>42</v>
      </c>
      <c r="H108" s="2" t="s">
        <v>96</v>
      </c>
      <c r="J108" s="1">
        <v>2013</v>
      </c>
      <c r="K108" s="1" t="s">
        <v>17</v>
      </c>
    </row>
    <row r="109" spans="1:11" ht="45" x14ac:dyDescent="0.25">
      <c r="A109" s="1" t="s">
        <v>11</v>
      </c>
      <c r="B109" s="1" t="str">
        <f t="shared" si="2"/>
        <v>2013-01-08</v>
      </c>
      <c r="C109" s="1" t="str">
        <f>"2330"</f>
        <v>2330</v>
      </c>
      <c r="D109" s="1" t="s">
        <v>62</v>
      </c>
      <c r="E109" s="1" t="s">
        <v>84</v>
      </c>
      <c r="F109" s="1" t="s">
        <v>18</v>
      </c>
      <c r="H109" s="2" t="s">
        <v>83</v>
      </c>
      <c r="J109" s="1">
        <v>2010</v>
      </c>
      <c r="K109" s="1" t="s">
        <v>21</v>
      </c>
    </row>
    <row r="110" spans="1:11" ht="45" x14ac:dyDescent="0.25">
      <c r="A110" s="1" t="s">
        <v>11</v>
      </c>
      <c r="B110" s="1" t="str">
        <f t="shared" ref="B110:B151" si="3">"2013-01-09"</f>
        <v>2013-01-09</v>
      </c>
      <c r="C110" s="1" t="str">
        <f>"0000"</f>
        <v>0000</v>
      </c>
      <c r="D110" s="1" t="s">
        <v>35</v>
      </c>
      <c r="F110" s="1" t="s">
        <v>13</v>
      </c>
      <c r="G110" s="1" t="s">
        <v>26</v>
      </c>
      <c r="H110" s="2" t="s">
        <v>36</v>
      </c>
      <c r="J110" s="1">
        <v>2012</v>
      </c>
      <c r="K110" s="1" t="s">
        <v>17</v>
      </c>
    </row>
    <row r="111" spans="1:11" ht="30" x14ac:dyDescent="0.25">
      <c r="A111" s="1" t="s">
        <v>11</v>
      </c>
      <c r="B111" s="1" t="str">
        <f t="shared" si="3"/>
        <v>2013-01-09</v>
      </c>
      <c r="C111" s="1" t="str">
        <f>"0100"</f>
        <v>0100</v>
      </c>
      <c r="D111" s="1" t="s">
        <v>117</v>
      </c>
      <c r="F111" s="1" t="s">
        <v>42</v>
      </c>
      <c r="H111" s="2" t="s">
        <v>118</v>
      </c>
      <c r="J111" s="1">
        <v>2011</v>
      </c>
      <c r="K111" s="1" t="s">
        <v>17</v>
      </c>
    </row>
    <row r="112" spans="1:11" ht="30" x14ac:dyDescent="0.25">
      <c r="A112" s="1" t="s">
        <v>11</v>
      </c>
      <c r="B112" s="1" t="str">
        <f t="shared" si="3"/>
        <v>2013-01-09</v>
      </c>
      <c r="C112" s="1" t="str">
        <f>"0200"</f>
        <v>0200</v>
      </c>
      <c r="D112" s="1" t="s">
        <v>150</v>
      </c>
      <c r="E112" s="1" t="s">
        <v>152</v>
      </c>
      <c r="F112" s="1" t="s">
        <v>42</v>
      </c>
      <c r="H112" s="2" t="s">
        <v>151</v>
      </c>
      <c r="J112" s="1">
        <v>2008</v>
      </c>
      <c r="K112" s="1" t="s">
        <v>17</v>
      </c>
    </row>
    <row r="113" spans="1:11" ht="30" x14ac:dyDescent="0.25">
      <c r="A113" s="1" t="s">
        <v>11</v>
      </c>
      <c r="B113" s="1" t="str">
        <f t="shared" si="3"/>
        <v>2013-01-09</v>
      </c>
      <c r="C113" s="1" t="str">
        <f>"0300"</f>
        <v>0300</v>
      </c>
      <c r="D113" s="1" t="s">
        <v>122</v>
      </c>
      <c r="E113" s="1" t="s">
        <v>154</v>
      </c>
      <c r="F113" s="1" t="s">
        <v>42</v>
      </c>
      <c r="H113" s="2" t="s">
        <v>153</v>
      </c>
      <c r="J113" s="1">
        <v>2011</v>
      </c>
      <c r="K113" s="1" t="s">
        <v>17</v>
      </c>
    </row>
    <row r="114" spans="1:11" ht="45" x14ac:dyDescent="0.25">
      <c r="A114" s="1" t="s">
        <v>11</v>
      </c>
      <c r="B114" s="1" t="str">
        <f t="shared" si="3"/>
        <v>2013-01-09</v>
      </c>
      <c r="C114" s="1" t="str">
        <f>"0400"</f>
        <v>0400</v>
      </c>
      <c r="D114" s="1" t="s">
        <v>155</v>
      </c>
      <c r="F114" s="1" t="s">
        <v>18</v>
      </c>
      <c r="H114" s="2" t="s">
        <v>156</v>
      </c>
      <c r="J114" s="1">
        <v>2011</v>
      </c>
      <c r="K114" s="1" t="s">
        <v>17</v>
      </c>
    </row>
    <row r="115" spans="1:11" x14ac:dyDescent="0.25">
      <c r="A115" s="1" t="s">
        <v>11</v>
      </c>
      <c r="B115" s="1" t="str">
        <f t="shared" si="3"/>
        <v>2013-01-09</v>
      </c>
      <c r="C115" s="1" t="str">
        <f>"0500"</f>
        <v>0500</v>
      </c>
      <c r="D115" s="1" t="s">
        <v>12</v>
      </c>
      <c r="F115" s="1" t="s">
        <v>18</v>
      </c>
      <c r="H115" s="2" t="s">
        <v>15</v>
      </c>
      <c r="J115" s="1">
        <v>2008</v>
      </c>
      <c r="K115" s="1" t="s">
        <v>17</v>
      </c>
    </row>
    <row r="116" spans="1:11" ht="45" x14ac:dyDescent="0.25">
      <c r="A116" s="1" t="s">
        <v>11</v>
      </c>
      <c r="B116" s="1" t="str">
        <f t="shared" si="3"/>
        <v>2013-01-09</v>
      </c>
      <c r="C116" s="1" t="str">
        <f>"0600"</f>
        <v>0600</v>
      </c>
      <c r="D116" s="1" t="s">
        <v>254</v>
      </c>
      <c r="E116" s="1" t="s">
        <v>138</v>
      </c>
      <c r="F116" s="1" t="s">
        <v>18</v>
      </c>
      <c r="H116" s="2" t="s">
        <v>137</v>
      </c>
      <c r="J116" s="1">
        <v>2012</v>
      </c>
      <c r="K116" s="1" t="s">
        <v>17</v>
      </c>
    </row>
    <row r="117" spans="1:11" ht="45" x14ac:dyDescent="0.25">
      <c r="A117" s="1" t="s">
        <v>11</v>
      </c>
      <c r="B117" s="1" t="str">
        <f t="shared" si="3"/>
        <v>2013-01-09</v>
      </c>
      <c r="C117" s="1" t="str">
        <f>"0630"</f>
        <v>0630</v>
      </c>
      <c r="D117" s="1" t="s">
        <v>255</v>
      </c>
      <c r="H117" s="2" t="s">
        <v>75</v>
      </c>
      <c r="J117" s="1">
        <v>0</v>
      </c>
      <c r="K117" s="1" t="s">
        <v>17</v>
      </c>
    </row>
    <row r="118" spans="1:11" ht="45" x14ac:dyDescent="0.25">
      <c r="A118" s="1" t="s">
        <v>11</v>
      </c>
      <c r="B118" s="1" t="s">
        <v>289</v>
      </c>
      <c r="C118" s="1" t="s">
        <v>288</v>
      </c>
      <c r="D118" s="1" t="s">
        <v>281</v>
      </c>
      <c r="F118" s="1" t="s">
        <v>18</v>
      </c>
      <c r="H118" s="2" t="s">
        <v>29</v>
      </c>
      <c r="J118" s="1">
        <v>2011</v>
      </c>
      <c r="K118" s="1" t="s">
        <v>17</v>
      </c>
    </row>
    <row r="119" spans="1:11" ht="45" x14ac:dyDescent="0.25">
      <c r="A119" s="1" t="s">
        <v>11</v>
      </c>
      <c r="B119" s="1" t="str">
        <f t="shared" si="3"/>
        <v>2013-01-09</v>
      </c>
      <c r="C119" s="1" t="str">
        <f>"0730"</f>
        <v>0730</v>
      </c>
      <c r="D119" s="1" t="s">
        <v>256</v>
      </c>
      <c r="E119" s="1" t="s">
        <v>267</v>
      </c>
      <c r="F119" s="1" t="s">
        <v>18</v>
      </c>
      <c r="H119" s="2" t="s">
        <v>33</v>
      </c>
      <c r="J119" s="1">
        <v>2005</v>
      </c>
      <c r="K119" s="1" t="s">
        <v>21</v>
      </c>
    </row>
    <row r="120" spans="1:11" ht="30" x14ac:dyDescent="0.25">
      <c r="A120" s="1" t="s">
        <v>11</v>
      </c>
      <c r="B120" s="1" t="str">
        <f t="shared" si="3"/>
        <v>2013-01-09</v>
      </c>
      <c r="C120" s="1" t="str">
        <f>"0800"</f>
        <v>0800</v>
      </c>
      <c r="D120" s="1" t="s">
        <v>257</v>
      </c>
      <c r="F120" s="1" t="s">
        <v>18</v>
      </c>
      <c r="H120" s="2" t="s">
        <v>31</v>
      </c>
      <c r="J120" s="1">
        <v>2011</v>
      </c>
      <c r="K120" s="1" t="s">
        <v>17</v>
      </c>
    </row>
    <row r="121" spans="1:11" ht="45" x14ac:dyDescent="0.25">
      <c r="A121" s="1" t="s">
        <v>11</v>
      </c>
      <c r="B121" s="1" t="str">
        <f t="shared" si="3"/>
        <v>2013-01-09</v>
      </c>
      <c r="C121" s="1" t="str">
        <f>"0830"</f>
        <v>0830</v>
      </c>
      <c r="D121" s="1" t="s">
        <v>258</v>
      </c>
      <c r="H121" s="2" t="s">
        <v>77</v>
      </c>
      <c r="J121" s="1">
        <v>0</v>
      </c>
      <c r="K121" s="1" t="s">
        <v>78</v>
      </c>
    </row>
    <row r="122" spans="1:11" ht="45" x14ac:dyDescent="0.25">
      <c r="A122" s="1" t="s">
        <v>11</v>
      </c>
      <c r="B122" s="1" t="str">
        <f t="shared" si="3"/>
        <v>2013-01-09</v>
      </c>
      <c r="C122" s="1" t="str">
        <f>"0845"</f>
        <v>0845</v>
      </c>
      <c r="D122" s="1" t="s">
        <v>258</v>
      </c>
      <c r="H122" s="2" t="s">
        <v>77</v>
      </c>
      <c r="J122" s="1">
        <v>0</v>
      </c>
      <c r="K122" s="1" t="s">
        <v>78</v>
      </c>
    </row>
    <row r="123" spans="1:11" ht="45" x14ac:dyDescent="0.25">
      <c r="A123" s="1" t="s">
        <v>11</v>
      </c>
      <c r="B123" s="1" t="str">
        <f t="shared" si="3"/>
        <v>2013-01-09</v>
      </c>
      <c r="C123" s="1" t="str">
        <f>"0900"</f>
        <v>0900</v>
      </c>
      <c r="D123" s="1" t="s">
        <v>259</v>
      </c>
      <c r="E123" s="1" t="s">
        <v>158</v>
      </c>
      <c r="F123" s="1" t="s">
        <v>18</v>
      </c>
      <c r="H123" s="2" t="s">
        <v>157</v>
      </c>
      <c r="J123" s="1">
        <v>2009</v>
      </c>
      <c r="K123" s="1" t="s">
        <v>17</v>
      </c>
    </row>
    <row r="124" spans="1:11" ht="45" x14ac:dyDescent="0.25">
      <c r="A124" s="1" t="s">
        <v>11</v>
      </c>
      <c r="B124" s="1" t="str">
        <f t="shared" si="3"/>
        <v>2013-01-09</v>
      </c>
      <c r="C124" s="1" t="str">
        <f>"0930"</f>
        <v>0930</v>
      </c>
      <c r="D124" s="1" t="s">
        <v>260</v>
      </c>
      <c r="F124" s="1" t="s">
        <v>18</v>
      </c>
      <c r="H124" s="2" t="s">
        <v>20</v>
      </c>
      <c r="J124" s="1">
        <v>2010</v>
      </c>
      <c r="K124" s="1" t="s">
        <v>21</v>
      </c>
    </row>
    <row r="125" spans="1:11" ht="45" x14ac:dyDescent="0.25">
      <c r="A125" s="1" t="s">
        <v>11</v>
      </c>
      <c r="B125" s="1" t="str">
        <f t="shared" si="3"/>
        <v>2013-01-09</v>
      </c>
      <c r="C125" s="1" t="str">
        <f>"1000"</f>
        <v>1000</v>
      </c>
      <c r="D125" s="1" t="s">
        <v>81</v>
      </c>
      <c r="H125" s="2" t="s">
        <v>82</v>
      </c>
      <c r="J125" s="1">
        <v>0</v>
      </c>
      <c r="K125" s="1" t="s">
        <v>16</v>
      </c>
    </row>
    <row r="126" spans="1:11" ht="45" x14ac:dyDescent="0.25">
      <c r="A126" s="1" t="s">
        <v>11</v>
      </c>
      <c r="B126" s="1" t="str">
        <f t="shared" si="3"/>
        <v>2013-01-09</v>
      </c>
      <c r="C126" s="1" t="str">
        <f>"1030"</f>
        <v>1030</v>
      </c>
      <c r="D126" s="1" t="s">
        <v>62</v>
      </c>
      <c r="E126" s="1" t="s">
        <v>140</v>
      </c>
      <c r="F126" s="1" t="s">
        <v>18</v>
      </c>
      <c r="H126" s="2" t="s">
        <v>139</v>
      </c>
      <c r="J126" s="1">
        <v>2010</v>
      </c>
      <c r="K126" s="1" t="s">
        <v>21</v>
      </c>
    </row>
    <row r="127" spans="1:11" ht="30" x14ac:dyDescent="0.25">
      <c r="A127" s="1" t="s">
        <v>11</v>
      </c>
      <c r="B127" s="1" t="str">
        <f t="shared" ref="B127" si="4">"2013-01-08"</f>
        <v>2013-01-08</v>
      </c>
      <c r="C127" s="1" t="str">
        <f>"1930"</f>
        <v>1930</v>
      </c>
      <c r="D127" s="1" t="s">
        <v>270</v>
      </c>
      <c r="F127" s="1" t="s">
        <v>42</v>
      </c>
      <c r="H127" s="2" t="s">
        <v>299</v>
      </c>
      <c r="J127" s="1">
        <v>2012</v>
      </c>
      <c r="K127" s="1" t="s">
        <v>17</v>
      </c>
    </row>
    <row r="128" spans="1:11" ht="30" x14ac:dyDescent="0.25">
      <c r="A128" s="1" t="s">
        <v>11</v>
      </c>
      <c r="B128" s="1" t="str">
        <f t="shared" si="3"/>
        <v>2013-01-09</v>
      </c>
      <c r="C128" s="1" t="str">
        <f>"1130"</f>
        <v>1130</v>
      </c>
      <c r="D128" s="1" t="s">
        <v>141</v>
      </c>
      <c r="F128" s="1" t="s">
        <v>42</v>
      </c>
      <c r="H128" s="2" t="s">
        <v>142</v>
      </c>
      <c r="J128" s="1">
        <v>2012</v>
      </c>
      <c r="K128" s="1" t="s">
        <v>111</v>
      </c>
    </row>
    <row r="129" spans="1:11" ht="30" x14ac:dyDescent="0.25">
      <c r="A129" s="1" t="s">
        <v>11</v>
      </c>
      <c r="B129" s="1" t="str">
        <f t="shared" si="3"/>
        <v>2013-01-09</v>
      </c>
      <c r="C129" s="1" t="str">
        <f>"1200"</f>
        <v>1200</v>
      </c>
      <c r="D129" s="1" t="s">
        <v>266</v>
      </c>
      <c r="E129" s="1" t="s">
        <v>144</v>
      </c>
      <c r="F129" s="1" t="s">
        <v>42</v>
      </c>
      <c r="H129" s="2" t="s">
        <v>143</v>
      </c>
      <c r="J129" s="1">
        <v>2012</v>
      </c>
      <c r="K129" s="1" t="s">
        <v>17</v>
      </c>
    </row>
    <row r="130" spans="1:11" ht="45" x14ac:dyDescent="0.25">
      <c r="A130" s="1" t="s">
        <v>11</v>
      </c>
      <c r="B130" s="1" t="str">
        <f t="shared" si="3"/>
        <v>2013-01-09</v>
      </c>
      <c r="C130" s="1" t="str">
        <f>"1230"</f>
        <v>1230</v>
      </c>
      <c r="D130" s="1" t="s">
        <v>159</v>
      </c>
      <c r="E130" s="1" t="s">
        <v>159</v>
      </c>
      <c r="F130" s="1" t="s">
        <v>18</v>
      </c>
      <c r="H130" s="2" t="s">
        <v>160</v>
      </c>
      <c r="J130" s="1">
        <v>2003</v>
      </c>
      <c r="K130" s="1" t="s">
        <v>17</v>
      </c>
    </row>
    <row r="131" spans="1:11" ht="60" x14ac:dyDescent="0.25">
      <c r="A131" s="1" t="s">
        <v>11</v>
      </c>
      <c r="B131" s="1" t="str">
        <f t="shared" si="3"/>
        <v>2013-01-09</v>
      </c>
      <c r="C131" s="1" t="str">
        <f>"1330"</f>
        <v>1330</v>
      </c>
      <c r="D131" s="1" t="s">
        <v>147</v>
      </c>
      <c r="E131" s="1" t="s">
        <v>149</v>
      </c>
      <c r="F131" s="1" t="s">
        <v>13</v>
      </c>
      <c r="G131" s="1" t="s">
        <v>26</v>
      </c>
      <c r="H131" s="2" t="s">
        <v>148</v>
      </c>
      <c r="J131" s="1">
        <v>0</v>
      </c>
      <c r="K131" s="1" t="s">
        <v>17</v>
      </c>
    </row>
    <row r="132" spans="1:11" ht="45" x14ac:dyDescent="0.25">
      <c r="A132" s="1" t="s">
        <v>11</v>
      </c>
      <c r="B132" s="1" t="str">
        <f t="shared" si="3"/>
        <v>2013-01-09</v>
      </c>
      <c r="C132" s="1" t="str">
        <f>"1430"</f>
        <v>1430</v>
      </c>
      <c r="D132" s="1" t="s">
        <v>260</v>
      </c>
      <c r="F132" s="1" t="s">
        <v>18</v>
      </c>
      <c r="H132" s="2" t="s">
        <v>20</v>
      </c>
      <c r="J132" s="1">
        <v>2010</v>
      </c>
      <c r="K132" s="1" t="s">
        <v>21</v>
      </c>
    </row>
    <row r="133" spans="1:11" ht="30" x14ac:dyDescent="0.25">
      <c r="A133" s="1" t="s">
        <v>11</v>
      </c>
      <c r="B133" s="1" t="str">
        <f t="shared" si="3"/>
        <v>2013-01-09</v>
      </c>
      <c r="C133" s="1" t="str">
        <f>"1500"</f>
        <v>1500</v>
      </c>
      <c r="D133" s="1" t="s">
        <v>257</v>
      </c>
      <c r="F133" s="1" t="s">
        <v>18</v>
      </c>
      <c r="H133" s="2" t="s">
        <v>31</v>
      </c>
      <c r="J133" s="1">
        <v>2011</v>
      </c>
      <c r="K133" s="1" t="s">
        <v>17</v>
      </c>
    </row>
    <row r="134" spans="1:11" ht="30" x14ac:dyDescent="0.25">
      <c r="A134" s="1" t="s">
        <v>11</v>
      </c>
      <c r="B134" s="1" t="str">
        <f t="shared" si="3"/>
        <v>2013-01-09</v>
      </c>
      <c r="C134" s="1" t="str">
        <f>"1530"</f>
        <v>1530</v>
      </c>
      <c r="D134" s="1" t="s">
        <v>261</v>
      </c>
      <c r="E134" s="1" t="s">
        <v>161</v>
      </c>
      <c r="F134" s="1" t="s">
        <v>18</v>
      </c>
      <c r="H134" s="2" t="s">
        <v>87</v>
      </c>
      <c r="J134" s="1">
        <v>2002</v>
      </c>
      <c r="K134" s="1" t="s">
        <v>21</v>
      </c>
    </row>
    <row r="135" spans="1:11" ht="45" x14ac:dyDescent="0.25">
      <c r="A135" s="1" t="s">
        <v>11</v>
      </c>
      <c r="B135" s="1" t="str">
        <f t="shared" si="3"/>
        <v>2013-01-09</v>
      </c>
      <c r="C135" s="1" t="str">
        <f>"1545"</f>
        <v>1545</v>
      </c>
      <c r="D135" s="1" t="s">
        <v>262</v>
      </c>
      <c r="E135" s="1" t="s">
        <v>162</v>
      </c>
      <c r="H135" s="2" t="s">
        <v>312</v>
      </c>
      <c r="J135" s="1">
        <v>1995</v>
      </c>
      <c r="K135" s="1" t="s">
        <v>17</v>
      </c>
    </row>
    <row r="136" spans="1:11" ht="45" x14ac:dyDescent="0.25">
      <c r="A136" s="1" t="s">
        <v>11</v>
      </c>
      <c r="B136" s="1" t="str">
        <f t="shared" si="3"/>
        <v>2013-01-09</v>
      </c>
      <c r="C136" s="1" t="str">
        <f>"1550"</f>
        <v>1550</v>
      </c>
      <c r="D136" s="1" t="s">
        <v>263</v>
      </c>
      <c r="H136" s="2" t="s">
        <v>91</v>
      </c>
      <c r="J136" s="1">
        <v>2010</v>
      </c>
      <c r="K136" s="1" t="s">
        <v>17</v>
      </c>
    </row>
    <row r="137" spans="1:11" ht="30" x14ac:dyDescent="0.25">
      <c r="A137" s="1" t="s">
        <v>11</v>
      </c>
      <c r="B137" s="1" t="str">
        <f t="shared" si="3"/>
        <v>2013-01-09</v>
      </c>
      <c r="C137" s="1" t="str">
        <f>"1555"</f>
        <v>1555</v>
      </c>
      <c r="D137" s="1" t="s">
        <v>264</v>
      </c>
      <c r="H137" s="2" t="s">
        <v>92</v>
      </c>
      <c r="J137" s="1">
        <v>2011</v>
      </c>
      <c r="K137" s="1" t="s">
        <v>17</v>
      </c>
    </row>
    <row r="138" spans="1:11" ht="45" x14ac:dyDescent="0.25">
      <c r="A138" s="1" t="s">
        <v>11</v>
      </c>
      <c r="B138" s="1" t="s">
        <v>289</v>
      </c>
      <c r="C138" s="1" t="s">
        <v>286</v>
      </c>
      <c r="D138" s="1" t="s">
        <v>281</v>
      </c>
      <c r="F138" s="1" t="s">
        <v>18</v>
      </c>
      <c r="H138" s="2" t="s">
        <v>29</v>
      </c>
      <c r="J138" s="1">
        <v>2011</v>
      </c>
      <c r="K138" s="1" t="s">
        <v>17</v>
      </c>
    </row>
    <row r="139" spans="1:11" ht="30" x14ac:dyDescent="0.25">
      <c r="A139" s="1" t="s">
        <v>11</v>
      </c>
      <c r="B139" s="1" t="str">
        <f t="shared" si="3"/>
        <v>2013-01-09</v>
      </c>
      <c r="C139" s="1" t="str">
        <f>"1630"</f>
        <v>1630</v>
      </c>
      <c r="D139" s="1" t="s">
        <v>254</v>
      </c>
      <c r="E139" s="1" t="s">
        <v>164</v>
      </c>
      <c r="F139" s="1" t="s">
        <v>18</v>
      </c>
      <c r="H139" s="2" t="s">
        <v>163</v>
      </c>
      <c r="J139" s="1">
        <v>2012</v>
      </c>
      <c r="K139" s="1" t="s">
        <v>17</v>
      </c>
    </row>
    <row r="140" spans="1:11" ht="45" x14ac:dyDescent="0.25">
      <c r="A140" s="1" t="s">
        <v>11</v>
      </c>
      <c r="B140" s="1" t="str">
        <f t="shared" si="3"/>
        <v>2013-01-09</v>
      </c>
      <c r="C140" s="1" t="str">
        <f>"1700"</f>
        <v>1700</v>
      </c>
      <c r="D140" s="1" t="s">
        <v>255</v>
      </c>
      <c r="H140" s="2" t="s">
        <v>75</v>
      </c>
      <c r="J140" s="1">
        <v>0</v>
      </c>
      <c r="K140" s="1" t="s">
        <v>17</v>
      </c>
    </row>
    <row r="141" spans="1:11" ht="45" x14ac:dyDescent="0.25">
      <c r="A141" s="1" t="s">
        <v>11</v>
      </c>
      <c r="B141" s="1" t="str">
        <f t="shared" si="3"/>
        <v>2013-01-09</v>
      </c>
      <c r="C141" s="1" t="str">
        <f>"1730"</f>
        <v>1730</v>
      </c>
      <c r="D141" s="1" t="s">
        <v>95</v>
      </c>
      <c r="F141" s="1" t="s">
        <v>42</v>
      </c>
      <c r="H141" s="2" t="s">
        <v>96</v>
      </c>
      <c r="J141" s="1">
        <v>2013</v>
      </c>
      <c r="K141" s="1" t="s">
        <v>17</v>
      </c>
    </row>
    <row r="142" spans="1:11" ht="45" x14ac:dyDescent="0.25">
      <c r="A142" s="1" t="s">
        <v>11</v>
      </c>
      <c r="B142" s="1" t="str">
        <f t="shared" si="3"/>
        <v>2013-01-09</v>
      </c>
      <c r="C142" s="1" t="str">
        <f>"1800"</f>
        <v>1800</v>
      </c>
      <c r="D142" s="1" t="s">
        <v>81</v>
      </c>
      <c r="H142" s="2" t="s">
        <v>82</v>
      </c>
      <c r="J142" s="1">
        <v>0</v>
      </c>
      <c r="K142" s="1" t="s">
        <v>16</v>
      </c>
    </row>
    <row r="143" spans="1:11" ht="45" x14ac:dyDescent="0.25">
      <c r="A143" s="1" t="s">
        <v>11</v>
      </c>
      <c r="B143" s="1" t="str">
        <f t="shared" si="3"/>
        <v>2013-01-09</v>
      </c>
      <c r="C143" s="1" t="str">
        <f>"1830"</f>
        <v>1830</v>
      </c>
      <c r="D143" s="1" t="s">
        <v>62</v>
      </c>
      <c r="E143" s="1" t="s">
        <v>166</v>
      </c>
      <c r="F143" s="1" t="s">
        <v>18</v>
      </c>
      <c r="H143" s="2" t="s">
        <v>165</v>
      </c>
      <c r="J143" s="1">
        <v>2010</v>
      </c>
      <c r="K143" s="1" t="s">
        <v>21</v>
      </c>
    </row>
    <row r="144" spans="1:11" ht="45" x14ac:dyDescent="0.25">
      <c r="A144" s="1" t="s">
        <v>11</v>
      </c>
      <c r="B144" s="1" t="str">
        <f t="shared" si="3"/>
        <v>2013-01-09</v>
      </c>
      <c r="C144" s="1" t="str">
        <f>"1900"</f>
        <v>1900</v>
      </c>
      <c r="D144" s="1" t="s">
        <v>95</v>
      </c>
      <c r="F144" s="1" t="s">
        <v>42</v>
      </c>
      <c r="H144" s="2" t="s">
        <v>96</v>
      </c>
      <c r="J144" s="1">
        <v>2013</v>
      </c>
      <c r="K144" s="1" t="s">
        <v>17</v>
      </c>
    </row>
    <row r="145" spans="1:11" ht="45" x14ac:dyDescent="0.25">
      <c r="A145" s="1" t="s">
        <v>11</v>
      </c>
      <c r="B145" s="1" t="str">
        <f t="shared" si="3"/>
        <v>2013-01-09</v>
      </c>
      <c r="C145" s="1" t="str">
        <f>"1930"</f>
        <v>1930</v>
      </c>
      <c r="D145" s="1" t="s">
        <v>167</v>
      </c>
      <c r="E145" s="1" t="s">
        <v>169</v>
      </c>
      <c r="F145" s="1" t="s">
        <v>18</v>
      </c>
      <c r="H145" s="2" t="s">
        <v>168</v>
      </c>
      <c r="J145" s="1">
        <v>2010</v>
      </c>
      <c r="K145" s="1" t="s">
        <v>170</v>
      </c>
    </row>
    <row r="146" spans="1:11" ht="45" x14ac:dyDescent="0.25">
      <c r="A146" s="1" t="s">
        <v>11</v>
      </c>
      <c r="B146" s="1" t="str">
        <f t="shared" si="3"/>
        <v>2013-01-09</v>
      </c>
      <c r="C146" s="1" t="str">
        <f>"2000"</f>
        <v>2000</v>
      </c>
      <c r="D146" s="1" t="s">
        <v>171</v>
      </c>
      <c r="E146" s="1" t="s">
        <v>268</v>
      </c>
      <c r="F146" s="1" t="s">
        <v>13</v>
      </c>
      <c r="G146" s="1" t="s">
        <v>26</v>
      </c>
      <c r="H146" s="2" t="s">
        <v>172</v>
      </c>
      <c r="J146" s="1">
        <v>0</v>
      </c>
      <c r="K146" s="1" t="s">
        <v>17</v>
      </c>
    </row>
    <row r="147" spans="1:11" ht="30" x14ac:dyDescent="0.25">
      <c r="A147" s="1" t="s">
        <v>11</v>
      </c>
      <c r="B147" s="1" t="str">
        <f t="shared" si="3"/>
        <v>2013-01-09</v>
      </c>
      <c r="C147" s="1" t="str">
        <f>"2030"</f>
        <v>2030</v>
      </c>
      <c r="D147" s="1" t="s">
        <v>173</v>
      </c>
      <c r="E147" s="1" t="s">
        <v>173</v>
      </c>
      <c r="F147" s="1" t="s">
        <v>18</v>
      </c>
      <c r="H147" s="6" t="s">
        <v>314</v>
      </c>
      <c r="J147" s="1">
        <v>1975</v>
      </c>
      <c r="K147" s="1" t="s">
        <v>17</v>
      </c>
    </row>
    <row r="148" spans="1:11" ht="45" x14ac:dyDescent="0.25">
      <c r="A148" s="1" t="s">
        <v>11</v>
      </c>
      <c r="B148" s="1" t="str">
        <f t="shared" si="3"/>
        <v>2013-01-09</v>
      </c>
      <c r="C148" s="1" t="str">
        <f>"2130"</f>
        <v>2130</v>
      </c>
      <c r="D148" s="1" t="s">
        <v>174</v>
      </c>
      <c r="E148" s="1" t="s">
        <v>174</v>
      </c>
      <c r="F148" s="1" t="s">
        <v>18</v>
      </c>
      <c r="H148" s="2" t="s">
        <v>175</v>
      </c>
      <c r="J148" s="1">
        <v>2011</v>
      </c>
      <c r="K148" s="1" t="s">
        <v>17</v>
      </c>
    </row>
    <row r="149" spans="1:11" ht="45" x14ac:dyDescent="0.25">
      <c r="A149" s="1" t="s">
        <v>11</v>
      </c>
      <c r="B149" s="1" t="str">
        <f t="shared" si="3"/>
        <v>2013-01-09</v>
      </c>
      <c r="C149" s="1" t="str">
        <f>"2230"</f>
        <v>2230</v>
      </c>
      <c r="D149" s="1" t="s">
        <v>176</v>
      </c>
      <c r="E149" s="1" t="s">
        <v>178</v>
      </c>
      <c r="F149" s="1" t="s">
        <v>13</v>
      </c>
      <c r="G149" s="1" t="s">
        <v>26</v>
      </c>
      <c r="H149" s="2" t="s">
        <v>177</v>
      </c>
      <c r="J149" s="1">
        <v>2011</v>
      </c>
      <c r="K149" s="1" t="s">
        <v>17</v>
      </c>
    </row>
    <row r="150" spans="1:11" ht="45" x14ac:dyDescent="0.25">
      <c r="A150" s="1" t="s">
        <v>11</v>
      </c>
      <c r="B150" s="1" t="str">
        <f t="shared" si="3"/>
        <v>2013-01-09</v>
      </c>
      <c r="C150" s="1" t="str">
        <f>"2300"</f>
        <v>2300</v>
      </c>
      <c r="D150" s="1" t="s">
        <v>95</v>
      </c>
      <c r="E150" s="1" t="s">
        <v>269</v>
      </c>
      <c r="F150" s="1" t="s">
        <v>42</v>
      </c>
      <c r="H150" s="2" t="s">
        <v>96</v>
      </c>
      <c r="J150" s="1">
        <v>2013</v>
      </c>
      <c r="K150" s="1" t="s">
        <v>17</v>
      </c>
    </row>
    <row r="151" spans="1:11" ht="45" x14ac:dyDescent="0.25">
      <c r="A151" s="1" t="s">
        <v>11</v>
      </c>
      <c r="B151" s="1" t="str">
        <f t="shared" si="3"/>
        <v>2013-01-09</v>
      </c>
      <c r="C151" s="1" t="str">
        <f>"2330"</f>
        <v>2330</v>
      </c>
      <c r="D151" s="1" t="s">
        <v>62</v>
      </c>
      <c r="E151" s="1" t="s">
        <v>98</v>
      </c>
      <c r="F151" s="1" t="s">
        <v>18</v>
      </c>
      <c r="H151" s="2" t="s">
        <v>97</v>
      </c>
      <c r="J151" s="1">
        <v>2010</v>
      </c>
      <c r="K151" s="1" t="s">
        <v>21</v>
      </c>
    </row>
    <row r="152" spans="1:11" ht="45" x14ac:dyDescent="0.25">
      <c r="A152" s="1" t="s">
        <v>11</v>
      </c>
      <c r="B152" s="1" t="str">
        <f t="shared" ref="B152:B193" si="5">"2013-01-10"</f>
        <v>2013-01-10</v>
      </c>
      <c r="C152" s="1" t="str">
        <f>"0000"</f>
        <v>0000</v>
      </c>
      <c r="D152" s="1" t="s">
        <v>35</v>
      </c>
      <c r="F152" s="1" t="s">
        <v>13</v>
      </c>
      <c r="G152" s="1" t="s">
        <v>26</v>
      </c>
      <c r="H152" s="2" t="s">
        <v>36</v>
      </c>
      <c r="J152" s="1">
        <v>2012</v>
      </c>
      <c r="K152" s="1" t="s">
        <v>17</v>
      </c>
    </row>
    <row r="153" spans="1:11" x14ac:dyDescent="0.25">
      <c r="A153" s="1" t="s">
        <v>11</v>
      </c>
      <c r="B153" s="1" t="str">
        <f t="shared" si="5"/>
        <v>2013-01-10</v>
      </c>
      <c r="C153" s="1" t="str">
        <f>"0100"</f>
        <v>0100</v>
      </c>
      <c r="D153" s="1" t="s">
        <v>117</v>
      </c>
      <c r="F153" s="1" t="s">
        <v>42</v>
      </c>
      <c r="H153" s="2" t="s">
        <v>179</v>
      </c>
      <c r="J153" s="1">
        <v>2011</v>
      </c>
      <c r="K153" s="1" t="s">
        <v>17</v>
      </c>
    </row>
    <row r="154" spans="1:11" ht="30" x14ac:dyDescent="0.25">
      <c r="A154" s="1" t="s">
        <v>11</v>
      </c>
      <c r="B154" s="1" t="str">
        <f t="shared" si="5"/>
        <v>2013-01-10</v>
      </c>
      <c r="C154" s="1" t="str">
        <f>"0200"</f>
        <v>0200</v>
      </c>
      <c r="D154" s="1" t="s">
        <v>150</v>
      </c>
      <c r="E154" s="1" t="s">
        <v>181</v>
      </c>
      <c r="F154" s="1" t="s">
        <v>42</v>
      </c>
      <c r="H154" s="2" t="s">
        <v>180</v>
      </c>
      <c r="J154" s="1">
        <v>2008</v>
      </c>
      <c r="K154" s="1" t="s">
        <v>17</v>
      </c>
    </row>
    <row r="155" spans="1:11" ht="30" x14ac:dyDescent="0.25">
      <c r="A155" s="1" t="s">
        <v>11</v>
      </c>
      <c r="B155" s="1" t="str">
        <f t="shared" si="5"/>
        <v>2013-01-10</v>
      </c>
      <c r="C155" s="1" t="str">
        <f>"0300"</f>
        <v>0300</v>
      </c>
      <c r="D155" s="1" t="s">
        <v>182</v>
      </c>
      <c r="E155" s="1" t="s">
        <v>184</v>
      </c>
      <c r="F155" s="1" t="s">
        <v>42</v>
      </c>
      <c r="H155" s="2" t="s">
        <v>183</v>
      </c>
      <c r="J155" s="1">
        <v>2011</v>
      </c>
      <c r="K155" s="1" t="s">
        <v>17</v>
      </c>
    </row>
    <row r="156" spans="1:11" ht="30" x14ac:dyDescent="0.25">
      <c r="A156" s="1" t="s">
        <v>11</v>
      </c>
      <c r="B156" s="1" t="str">
        <f t="shared" si="5"/>
        <v>2013-01-10</v>
      </c>
      <c r="C156" s="1" t="str">
        <f>"0430"</f>
        <v>0430</v>
      </c>
      <c r="D156" s="1" t="s">
        <v>185</v>
      </c>
      <c r="E156" s="1" t="s">
        <v>185</v>
      </c>
      <c r="F156" s="1" t="s">
        <v>18</v>
      </c>
      <c r="H156" s="2" t="s">
        <v>186</v>
      </c>
      <c r="J156" s="1">
        <v>2012</v>
      </c>
      <c r="K156" s="1" t="s">
        <v>17</v>
      </c>
    </row>
    <row r="157" spans="1:11" x14ac:dyDescent="0.25">
      <c r="A157" s="1" t="s">
        <v>11</v>
      </c>
      <c r="B157" s="1" t="str">
        <f t="shared" si="5"/>
        <v>2013-01-10</v>
      </c>
      <c r="C157" s="1" t="str">
        <f>"0500"</f>
        <v>0500</v>
      </c>
      <c r="D157" s="1" t="s">
        <v>12</v>
      </c>
      <c r="F157" s="1" t="s">
        <v>18</v>
      </c>
      <c r="H157" s="2" t="s">
        <v>15</v>
      </c>
      <c r="J157" s="1">
        <v>2008</v>
      </c>
      <c r="K157" s="1" t="s">
        <v>17</v>
      </c>
    </row>
    <row r="158" spans="1:11" ht="30" x14ac:dyDescent="0.25">
      <c r="A158" s="1" t="s">
        <v>11</v>
      </c>
      <c r="B158" s="1" t="str">
        <f t="shared" si="5"/>
        <v>2013-01-10</v>
      </c>
      <c r="C158" s="1" t="str">
        <f>"0600"</f>
        <v>0600</v>
      </c>
      <c r="D158" s="1" t="s">
        <v>254</v>
      </c>
      <c r="E158" s="1" t="s">
        <v>164</v>
      </c>
      <c r="F158" s="1" t="s">
        <v>18</v>
      </c>
      <c r="H158" s="2" t="s">
        <v>163</v>
      </c>
      <c r="J158" s="1">
        <v>2012</v>
      </c>
      <c r="K158" s="1" t="s">
        <v>17</v>
      </c>
    </row>
    <row r="159" spans="1:11" ht="45" x14ac:dyDescent="0.25">
      <c r="A159" s="1" t="s">
        <v>11</v>
      </c>
      <c r="B159" s="1" t="str">
        <f t="shared" si="5"/>
        <v>2013-01-10</v>
      </c>
      <c r="C159" s="1" t="str">
        <f>"0630"</f>
        <v>0630</v>
      </c>
      <c r="D159" s="1" t="s">
        <v>280</v>
      </c>
      <c r="F159" s="1" t="s">
        <v>13</v>
      </c>
      <c r="G159" s="1" t="s">
        <v>26</v>
      </c>
      <c r="H159" s="2" t="s">
        <v>27</v>
      </c>
      <c r="J159" s="1">
        <v>2011</v>
      </c>
      <c r="K159" s="1" t="s">
        <v>17</v>
      </c>
    </row>
    <row r="160" spans="1:11" ht="45" x14ac:dyDescent="0.25">
      <c r="A160" s="1" t="s">
        <v>11</v>
      </c>
      <c r="B160" s="1" t="s">
        <v>290</v>
      </c>
      <c r="C160" s="1" t="s">
        <v>288</v>
      </c>
      <c r="D160" s="1" t="s">
        <v>281</v>
      </c>
      <c r="F160" s="1" t="s">
        <v>18</v>
      </c>
      <c r="H160" s="2" t="s">
        <v>29</v>
      </c>
      <c r="J160" s="1">
        <v>2011</v>
      </c>
      <c r="K160" s="1" t="s">
        <v>17</v>
      </c>
    </row>
    <row r="161" spans="1:11" ht="45" x14ac:dyDescent="0.25">
      <c r="A161" s="1" t="s">
        <v>11</v>
      </c>
      <c r="B161" s="1" t="str">
        <f t="shared" si="5"/>
        <v>2013-01-10</v>
      </c>
      <c r="C161" s="1" t="str">
        <f>"0730"</f>
        <v>0730</v>
      </c>
      <c r="D161" s="1" t="s">
        <v>256</v>
      </c>
      <c r="E161" s="1" t="s">
        <v>187</v>
      </c>
      <c r="F161" s="1" t="s">
        <v>18</v>
      </c>
      <c r="H161" s="2" t="s">
        <v>33</v>
      </c>
      <c r="J161" s="1">
        <v>2005</v>
      </c>
      <c r="K161" s="1" t="s">
        <v>21</v>
      </c>
    </row>
    <row r="162" spans="1:11" ht="30" x14ac:dyDescent="0.25">
      <c r="A162" s="1" t="s">
        <v>11</v>
      </c>
      <c r="B162" s="1" t="str">
        <f t="shared" si="5"/>
        <v>2013-01-10</v>
      </c>
      <c r="C162" s="1" t="str">
        <f>"0800"</f>
        <v>0800</v>
      </c>
      <c r="D162" s="1" t="s">
        <v>257</v>
      </c>
      <c r="F162" s="1" t="s">
        <v>18</v>
      </c>
      <c r="H162" s="2" t="s">
        <v>31</v>
      </c>
      <c r="J162" s="1">
        <v>2011</v>
      </c>
      <c r="K162" s="1" t="s">
        <v>17</v>
      </c>
    </row>
    <row r="163" spans="1:11" ht="45" x14ac:dyDescent="0.25">
      <c r="A163" s="1" t="s">
        <v>11</v>
      </c>
      <c r="B163" s="1" t="str">
        <f t="shared" si="5"/>
        <v>2013-01-10</v>
      </c>
      <c r="C163" s="1" t="str">
        <f>"0830"</f>
        <v>0830</v>
      </c>
      <c r="D163" s="1" t="s">
        <v>258</v>
      </c>
      <c r="H163" s="2" t="s">
        <v>77</v>
      </c>
      <c r="J163" s="1">
        <v>0</v>
      </c>
      <c r="K163" s="1" t="s">
        <v>78</v>
      </c>
    </row>
    <row r="164" spans="1:11" ht="45" x14ac:dyDescent="0.25">
      <c r="A164" s="1" t="s">
        <v>11</v>
      </c>
      <c r="B164" s="1" t="str">
        <f t="shared" si="5"/>
        <v>2013-01-10</v>
      </c>
      <c r="C164" s="1" t="str">
        <f>"0845"</f>
        <v>0845</v>
      </c>
      <c r="D164" s="1" t="s">
        <v>258</v>
      </c>
      <c r="H164" s="2" t="s">
        <v>77</v>
      </c>
      <c r="J164" s="1">
        <v>0</v>
      </c>
      <c r="K164" s="1" t="s">
        <v>78</v>
      </c>
    </row>
    <row r="165" spans="1:11" ht="45" x14ac:dyDescent="0.25">
      <c r="A165" s="1" t="s">
        <v>11</v>
      </c>
      <c r="B165" s="1" t="str">
        <f t="shared" si="5"/>
        <v>2013-01-10</v>
      </c>
      <c r="C165" s="1" t="str">
        <f>"0900"</f>
        <v>0900</v>
      </c>
      <c r="D165" s="1" t="s">
        <v>259</v>
      </c>
      <c r="E165" s="1" t="s">
        <v>189</v>
      </c>
      <c r="F165" s="1" t="s">
        <v>18</v>
      </c>
      <c r="H165" s="2" t="s">
        <v>188</v>
      </c>
      <c r="J165" s="1">
        <v>2009</v>
      </c>
      <c r="K165" s="1" t="s">
        <v>17</v>
      </c>
    </row>
    <row r="166" spans="1:11" ht="45" x14ac:dyDescent="0.25">
      <c r="A166" s="1" t="s">
        <v>11</v>
      </c>
      <c r="B166" s="1" t="str">
        <f t="shared" si="5"/>
        <v>2013-01-10</v>
      </c>
      <c r="C166" s="1" t="str">
        <f>"0930"</f>
        <v>0930</v>
      </c>
      <c r="D166" s="1" t="s">
        <v>260</v>
      </c>
      <c r="F166" s="1" t="s">
        <v>18</v>
      </c>
      <c r="H166" s="2" t="s">
        <v>20</v>
      </c>
      <c r="J166" s="1">
        <v>2010</v>
      </c>
      <c r="K166" s="1" t="s">
        <v>21</v>
      </c>
    </row>
    <row r="167" spans="1:11" ht="45" x14ac:dyDescent="0.25">
      <c r="A167" s="1" t="s">
        <v>11</v>
      </c>
      <c r="B167" s="1" t="str">
        <f t="shared" si="5"/>
        <v>2013-01-10</v>
      </c>
      <c r="C167" s="1" t="str">
        <f>"1000"</f>
        <v>1000</v>
      </c>
      <c r="D167" s="1" t="s">
        <v>81</v>
      </c>
      <c r="H167" s="2" t="s">
        <v>82</v>
      </c>
      <c r="J167" s="1">
        <v>0</v>
      </c>
      <c r="K167" s="1" t="s">
        <v>16</v>
      </c>
    </row>
    <row r="168" spans="1:11" ht="45" x14ac:dyDescent="0.25">
      <c r="A168" s="1" t="s">
        <v>11</v>
      </c>
      <c r="B168" s="1" t="str">
        <f t="shared" si="5"/>
        <v>2013-01-10</v>
      </c>
      <c r="C168" s="1" t="str">
        <f>"1030"</f>
        <v>1030</v>
      </c>
      <c r="D168" s="1" t="s">
        <v>62</v>
      </c>
      <c r="E168" s="1" t="s">
        <v>166</v>
      </c>
      <c r="F168" s="1" t="s">
        <v>18</v>
      </c>
      <c r="H168" s="2" t="s">
        <v>165</v>
      </c>
      <c r="J168" s="1">
        <v>2010</v>
      </c>
      <c r="K168" s="1" t="s">
        <v>21</v>
      </c>
    </row>
    <row r="169" spans="1:11" ht="30" x14ac:dyDescent="0.25">
      <c r="A169" s="1" t="s">
        <v>11</v>
      </c>
      <c r="B169" s="1" t="str">
        <f>"2013-01-10"</f>
        <v>2013-01-10</v>
      </c>
      <c r="C169" s="1" t="str">
        <f>"1100"</f>
        <v>1100</v>
      </c>
      <c r="D169" s="1" t="s">
        <v>270</v>
      </c>
      <c r="F169" s="1" t="s">
        <v>42</v>
      </c>
      <c r="H169" s="2" t="s">
        <v>299</v>
      </c>
      <c r="J169" s="1">
        <v>2012</v>
      </c>
      <c r="K169" s="1" t="s">
        <v>17</v>
      </c>
    </row>
    <row r="170" spans="1:11" ht="45" x14ac:dyDescent="0.25">
      <c r="A170" s="1" t="s">
        <v>11</v>
      </c>
      <c r="B170" s="1" t="str">
        <f t="shared" si="5"/>
        <v>2013-01-10</v>
      </c>
      <c r="C170" s="1" t="str">
        <f>"1130"</f>
        <v>1130</v>
      </c>
      <c r="D170" s="1" t="s">
        <v>171</v>
      </c>
      <c r="E170" s="1" t="s">
        <v>268</v>
      </c>
      <c r="F170" s="1" t="s">
        <v>13</v>
      </c>
      <c r="G170" s="1" t="s">
        <v>26</v>
      </c>
      <c r="H170" s="2" t="s">
        <v>172</v>
      </c>
      <c r="J170" s="1">
        <v>0</v>
      </c>
      <c r="K170" s="1" t="s">
        <v>17</v>
      </c>
    </row>
    <row r="171" spans="1:11" x14ac:dyDescent="0.25">
      <c r="A171" s="1" t="s">
        <v>11</v>
      </c>
      <c r="B171" s="1" t="str">
        <f t="shared" si="5"/>
        <v>2013-01-10</v>
      </c>
      <c r="C171" s="1" t="str">
        <f>"1200"</f>
        <v>1200</v>
      </c>
      <c r="D171" s="1" t="s">
        <v>271</v>
      </c>
      <c r="E171" s="1" t="s">
        <v>173</v>
      </c>
      <c r="F171" s="1" t="s">
        <v>13</v>
      </c>
      <c r="H171" s="3" t="s">
        <v>16</v>
      </c>
      <c r="J171" s="1">
        <v>1975</v>
      </c>
      <c r="K171" s="1" t="s">
        <v>17</v>
      </c>
    </row>
    <row r="172" spans="1:11" ht="45" x14ac:dyDescent="0.25">
      <c r="A172" s="1" t="s">
        <v>11</v>
      </c>
      <c r="B172" s="1" t="str">
        <f t="shared" si="5"/>
        <v>2013-01-10</v>
      </c>
      <c r="C172" s="1" t="str">
        <f>"1300"</f>
        <v>1300</v>
      </c>
      <c r="D172" s="1" t="s">
        <v>174</v>
      </c>
      <c r="E172" s="1" t="s">
        <v>174</v>
      </c>
      <c r="F172" s="1" t="s">
        <v>18</v>
      </c>
      <c r="H172" s="2" t="s">
        <v>175</v>
      </c>
      <c r="J172" s="1">
        <v>2011</v>
      </c>
      <c r="K172" s="1" t="s">
        <v>17</v>
      </c>
    </row>
    <row r="173" spans="1:11" ht="45" x14ac:dyDescent="0.25">
      <c r="A173" s="1" t="s">
        <v>11</v>
      </c>
      <c r="B173" s="1" t="str">
        <f t="shared" si="5"/>
        <v>2013-01-10</v>
      </c>
      <c r="C173" s="1" t="str">
        <f>"1400"</f>
        <v>1400</v>
      </c>
      <c r="D173" s="1" t="s">
        <v>176</v>
      </c>
      <c r="E173" s="1" t="s">
        <v>178</v>
      </c>
      <c r="F173" s="1" t="s">
        <v>13</v>
      </c>
      <c r="G173" s="1" t="s">
        <v>26</v>
      </c>
      <c r="H173" s="2" t="s">
        <v>177</v>
      </c>
      <c r="J173" s="1">
        <v>2011</v>
      </c>
      <c r="K173" s="1" t="s">
        <v>17</v>
      </c>
    </row>
    <row r="174" spans="1:11" ht="45" x14ac:dyDescent="0.25">
      <c r="A174" s="1" t="s">
        <v>11</v>
      </c>
      <c r="B174" s="1" t="str">
        <f t="shared" si="5"/>
        <v>2013-01-10</v>
      </c>
      <c r="C174" s="1" t="str">
        <f>"1430"</f>
        <v>1430</v>
      </c>
      <c r="D174" s="1" t="s">
        <v>260</v>
      </c>
      <c r="F174" s="1" t="s">
        <v>18</v>
      </c>
      <c r="H174" s="2" t="s">
        <v>20</v>
      </c>
      <c r="J174" s="1">
        <v>2010</v>
      </c>
      <c r="K174" s="1" t="s">
        <v>21</v>
      </c>
    </row>
    <row r="175" spans="1:11" ht="30" x14ac:dyDescent="0.25">
      <c r="A175" s="1" t="s">
        <v>11</v>
      </c>
      <c r="B175" s="1" t="str">
        <f t="shared" si="5"/>
        <v>2013-01-10</v>
      </c>
      <c r="C175" s="1" t="str">
        <f>"1500"</f>
        <v>1500</v>
      </c>
      <c r="D175" s="1" t="s">
        <v>257</v>
      </c>
      <c r="F175" s="1" t="s">
        <v>18</v>
      </c>
      <c r="H175" s="2" t="s">
        <v>31</v>
      </c>
      <c r="J175" s="1">
        <v>2011</v>
      </c>
      <c r="K175" s="1" t="s">
        <v>17</v>
      </c>
    </row>
    <row r="176" spans="1:11" ht="30" x14ac:dyDescent="0.25">
      <c r="A176" s="1" t="s">
        <v>11</v>
      </c>
      <c r="B176" s="1" t="str">
        <f t="shared" si="5"/>
        <v>2013-01-10</v>
      </c>
      <c r="C176" s="1" t="str">
        <f>"1530"</f>
        <v>1530</v>
      </c>
      <c r="D176" s="1" t="s">
        <v>261</v>
      </c>
      <c r="E176" s="1" t="s">
        <v>190</v>
      </c>
      <c r="F176" s="1" t="s">
        <v>18</v>
      </c>
      <c r="H176" s="2" t="s">
        <v>87</v>
      </c>
      <c r="J176" s="1">
        <v>2002</v>
      </c>
      <c r="K176" s="1" t="s">
        <v>21</v>
      </c>
    </row>
    <row r="177" spans="1:11" ht="45" x14ac:dyDescent="0.25">
      <c r="A177" s="1" t="s">
        <v>11</v>
      </c>
      <c r="B177" s="1" t="str">
        <f t="shared" si="5"/>
        <v>2013-01-10</v>
      </c>
      <c r="C177" s="1" t="str">
        <f>"1545"</f>
        <v>1545</v>
      </c>
      <c r="D177" s="1" t="s">
        <v>262</v>
      </c>
      <c r="E177" s="1" t="s">
        <v>272</v>
      </c>
      <c r="H177" s="2" t="s">
        <v>313</v>
      </c>
      <c r="J177" s="1">
        <v>1995</v>
      </c>
      <c r="K177" s="1" t="s">
        <v>17</v>
      </c>
    </row>
    <row r="178" spans="1:11" ht="45" x14ac:dyDescent="0.25">
      <c r="A178" s="1" t="s">
        <v>11</v>
      </c>
      <c r="B178" s="1" t="str">
        <f t="shared" si="5"/>
        <v>2013-01-10</v>
      </c>
      <c r="C178" s="1" t="str">
        <f>"1550"</f>
        <v>1550</v>
      </c>
      <c r="D178" s="1" t="s">
        <v>263</v>
      </c>
      <c r="H178" s="2" t="s">
        <v>91</v>
      </c>
      <c r="J178" s="1">
        <v>2010</v>
      </c>
      <c r="K178" s="1" t="s">
        <v>17</v>
      </c>
    </row>
    <row r="179" spans="1:11" ht="30" x14ac:dyDescent="0.25">
      <c r="A179" s="1" t="s">
        <v>11</v>
      </c>
      <c r="B179" s="1" t="str">
        <f t="shared" si="5"/>
        <v>2013-01-10</v>
      </c>
      <c r="C179" s="1" t="str">
        <f>"1555"</f>
        <v>1555</v>
      </c>
      <c r="D179" s="1" t="s">
        <v>264</v>
      </c>
      <c r="H179" s="2" t="s">
        <v>92</v>
      </c>
      <c r="J179" s="1">
        <v>2011</v>
      </c>
      <c r="K179" s="1" t="s">
        <v>17</v>
      </c>
    </row>
    <row r="180" spans="1:11" ht="45" x14ac:dyDescent="0.25">
      <c r="A180" s="1" t="s">
        <v>11</v>
      </c>
      <c r="B180" s="1" t="s">
        <v>290</v>
      </c>
      <c r="C180" s="1" t="s">
        <v>286</v>
      </c>
      <c r="D180" s="1" t="s">
        <v>281</v>
      </c>
      <c r="F180" s="1" t="s">
        <v>18</v>
      </c>
      <c r="H180" s="2" t="s">
        <v>29</v>
      </c>
      <c r="J180" s="1">
        <v>2011</v>
      </c>
      <c r="K180" s="1" t="s">
        <v>17</v>
      </c>
    </row>
    <row r="181" spans="1:11" ht="30" x14ac:dyDescent="0.25">
      <c r="A181" s="1" t="s">
        <v>11</v>
      </c>
      <c r="B181" s="1" t="str">
        <f t="shared" si="5"/>
        <v>2013-01-10</v>
      </c>
      <c r="C181" s="1" t="str">
        <f>"1630"</f>
        <v>1630</v>
      </c>
      <c r="D181" s="1" t="s">
        <v>254</v>
      </c>
      <c r="E181" s="1" t="s">
        <v>192</v>
      </c>
      <c r="F181" s="1" t="s">
        <v>18</v>
      </c>
      <c r="H181" s="2" t="s">
        <v>191</v>
      </c>
      <c r="J181" s="1">
        <v>2012</v>
      </c>
      <c r="K181" s="1" t="s">
        <v>17</v>
      </c>
    </row>
    <row r="182" spans="1:11" ht="45" x14ac:dyDescent="0.25">
      <c r="A182" s="1" t="s">
        <v>11</v>
      </c>
      <c r="B182" s="1" t="str">
        <f t="shared" si="5"/>
        <v>2013-01-10</v>
      </c>
      <c r="C182" s="1" t="str">
        <f>"1700"</f>
        <v>1700</v>
      </c>
      <c r="D182" s="1" t="s">
        <v>280</v>
      </c>
      <c r="F182" s="1" t="s">
        <v>13</v>
      </c>
      <c r="G182" s="1" t="s">
        <v>26</v>
      </c>
      <c r="H182" s="2" t="s">
        <v>27</v>
      </c>
      <c r="J182" s="1">
        <v>2011</v>
      </c>
      <c r="K182" s="1" t="s">
        <v>17</v>
      </c>
    </row>
    <row r="183" spans="1:11" ht="45" x14ac:dyDescent="0.25">
      <c r="A183" s="1" t="s">
        <v>11</v>
      </c>
      <c r="B183" s="1" t="str">
        <f t="shared" si="5"/>
        <v>2013-01-10</v>
      </c>
      <c r="C183" s="1" t="str">
        <f>"1730"</f>
        <v>1730</v>
      </c>
      <c r="D183" s="1" t="s">
        <v>95</v>
      </c>
      <c r="H183" s="2" t="s">
        <v>96</v>
      </c>
      <c r="J183" s="1">
        <v>2013</v>
      </c>
      <c r="K183" s="1" t="s">
        <v>17</v>
      </c>
    </row>
    <row r="184" spans="1:11" ht="45" x14ac:dyDescent="0.25">
      <c r="A184" s="1" t="s">
        <v>11</v>
      </c>
      <c r="B184" s="1" t="str">
        <f t="shared" si="5"/>
        <v>2013-01-10</v>
      </c>
      <c r="C184" s="1" t="str">
        <f>"1800"</f>
        <v>1800</v>
      </c>
      <c r="D184" s="1" t="s">
        <v>81</v>
      </c>
      <c r="H184" s="2" t="s">
        <v>82</v>
      </c>
      <c r="J184" s="1">
        <v>0</v>
      </c>
      <c r="K184" s="1" t="s">
        <v>16</v>
      </c>
    </row>
    <row r="185" spans="1:11" ht="30" x14ac:dyDescent="0.25">
      <c r="A185" s="1" t="s">
        <v>11</v>
      </c>
      <c r="B185" s="1" t="str">
        <f t="shared" si="5"/>
        <v>2013-01-10</v>
      </c>
      <c r="C185" s="1" t="str">
        <f>"1830"</f>
        <v>1830</v>
      </c>
      <c r="D185" s="1" t="s">
        <v>62</v>
      </c>
      <c r="E185" s="1" t="s">
        <v>194</v>
      </c>
      <c r="F185" s="1" t="s">
        <v>18</v>
      </c>
      <c r="H185" s="2" t="s">
        <v>193</v>
      </c>
      <c r="J185" s="1">
        <v>2010</v>
      </c>
      <c r="K185" s="1" t="s">
        <v>21</v>
      </c>
    </row>
    <row r="186" spans="1:11" ht="45" x14ac:dyDescent="0.25">
      <c r="A186" s="1" t="s">
        <v>11</v>
      </c>
      <c r="B186" s="1" t="str">
        <f t="shared" si="5"/>
        <v>2013-01-10</v>
      </c>
      <c r="C186" s="1" t="str">
        <f>"1900"</f>
        <v>1900</v>
      </c>
      <c r="D186" s="1" t="s">
        <v>95</v>
      </c>
      <c r="F186" s="1" t="s">
        <v>42</v>
      </c>
      <c r="H186" s="2" t="s">
        <v>96</v>
      </c>
      <c r="J186" s="1">
        <v>2013</v>
      </c>
      <c r="K186" s="1" t="s">
        <v>17</v>
      </c>
    </row>
    <row r="187" spans="1:11" ht="30" x14ac:dyDescent="0.25">
      <c r="A187" s="1" t="s">
        <v>11</v>
      </c>
      <c r="B187" s="1" t="str">
        <f t="shared" si="5"/>
        <v>2013-01-10</v>
      </c>
      <c r="C187" s="1" t="str">
        <f>"1930"</f>
        <v>1930</v>
      </c>
      <c r="D187" s="1" t="s">
        <v>250</v>
      </c>
      <c r="F187" s="1" t="s">
        <v>42</v>
      </c>
      <c r="H187" s="2" t="s">
        <v>195</v>
      </c>
      <c r="J187" s="1">
        <v>2012</v>
      </c>
      <c r="K187" s="1" t="s">
        <v>17</v>
      </c>
    </row>
    <row r="188" spans="1:11" ht="45" x14ac:dyDescent="0.25">
      <c r="A188" s="1" t="s">
        <v>11</v>
      </c>
      <c r="B188" s="1" t="str">
        <f t="shared" si="5"/>
        <v>2013-01-10</v>
      </c>
      <c r="C188" s="1" t="str">
        <f>"2030"</f>
        <v>2030</v>
      </c>
      <c r="D188" s="1" t="s">
        <v>273</v>
      </c>
      <c r="E188" s="1" t="s">
        <v>197</v>
      </c>
      <c r="F188" s="1" t="s">
        <v>18</v>
      </c>
      <c r="H188" s="2" t="s">
        <v>196</v>
      </c>
      <c r="J188" s="1">
        <v>2009</v>
      </c>
      <c r="K188" s="1" t="s">
        <v>107</v>
      </c>
    </row>
    <row r="189" spans="1:11" ht="45" x14ac:dyDescent="0.25">
      <c r="A189" s="1" t="s">
        <v>11</v>
      </c>
      <c r="B189" s="1" t="str">
        <f t="shared" si="5"/>
        <v>2013-01-10</v>
      </c>
      <c r="C189" s="1" t="str">
        <f>"2130"</f>
        <v>2130</v>
      </c>
      <c r="D189" s="1" t="s">
        <v>198</v>
      </c>
      <c r="H189" s="2" t="s">
        <v>199</v>
      </c>
      <c r="J189" s="1">
        <v>0</v>
      </c>
      <c r="K189" s="1" t="s">
        <v>16</v>
      </c>
    </row>
    <row r="190" spans="1:11" ht="45" x14ac:dyDescent="0.25">
      <c r="A190" s="1" t="s">
        <v>11</v>
      </c>
      <c r="B190" s="1" t="str">
        <f t="shared" si="5"/>
        <v>2013-01-10</v>
      </c>
      <c r="C190" s="1" t="str">
        <f>"2200"</f>
        <v>2200</v>
      </c>
      <c r="D190" s="1" t="s">
        <v>200</v>
      </c>
      <c r="E190" s="1" t="s">
        <v>203</v>
      </c>
      <c r="F190" s="1" t="s">
        <v>127</v>
      </c>
      <c r="G190" s="1" t="s">
        <v>201</v>
      </c>
      <c r="H190" s="2" t="s">
        <v>202</v>
      </c>
      <c r="J190" s="1">
        <v>2008</v>
      </c>
      <c r="K190" s="1" t="s">
        <v>111</v>
      </c>
    </row>
    <row r="191" spans="1:11" ht="45" x14ac:dyDescent="0.25">
      <c r="A191" s="1" t="s">
        <v>11</v>
      </c>
      <c r="B191" s="1" t="str">
        <f t="shared" si="5"/>
        <v>2013-01-10</v>
      </c>
      <c r="C191" s="1" t="str">
        <f>"2230"</f>
        <v>2230</v>
      </c>
      <c r="D191" s="1" t="s">
        <v>204</v>
      </c>
      <c r="E191" s="1" t="s">
        <v>206</v>
      </c>
      <c r="F191" s="1" t="s">
        <v>18</v>
      </c>
      <c r="H191" s="2" t="s">
        <v>205</v>
      </c>
      <c r="J191" s="1">
        <v>2011</v>
      </c>
      <c r="K191" s="1" t="s">
        <v>207</v>
      </c>
    </row>
    <row r="192" spans="1:11" ht="45" x14ac:dyDescent="0.25">
      <c r="A192" s="1" t="s">
        <v>11</v>
      </c>
      <c r="B192" s="1" t="str">
        <f t="shared" si="5"/>
        <v>2013-01-10</v>
      </c>
      <c r="C192" s="1" t="str">
        <f>"2300"</f>
        <v>2300</v>
      </c>
      <c r="D192" s="1" t="s">
        <v>95</v>
      </c>
      <c r="F192" s="1" t="s">
        <v>42</v>
      </c>
      <c r="H192" s="2" t="s">
        <v>96</v>
      </c>
      <c r="J192" s="1">
        <v>2013</v>
      </c>
      <c r="K192" s="1" t="s">
        <v>17</v>
      </c>
    </row>
    <row r="193" spans="1:11" ht="45" x14ac:dyDescent="0.25">
      <c r="A193" s="1" t="s">
        <v>11</v>
      </c>
      <c r="B193" s="1" t="str">
        <f t="shared" si="5"/>
        <v>2013-01-10</v>
      </c>
      <c r="C193" s="1" t="str">
        <f>"2330"</f>
        <v>2330</v>
      </c>
      <c r="D193" s="1" t="s">
        <v>62</v>
      </c>
      <c r="E193" s="1" t="s">
        <v>140</v>
      </c>
      <c r="F193" s="1" t="s">
        <v>18</v>
      </c>
      <c r="H193" s="2" t="s">
        <v>139</v>
      </c>
      <c r="J193" s="1">
        <v>2010</v>
      </c>
      <c r="K193" s="1" t="s">
        <v>21</v>
      </c>
    </row>
    <row r="194" spans="1:11" ht="45" x14ac:dyDescent="0.25">
      <c r="A194" s="1" t="s">
        <v>11</v>
      </c>
      <c r="B194" s="1" t="str">
        <f t="shared" ref="B194:B234" si="6">"2013-01-11"</f>
        <v>2013-01-11</v>
      </c>
      <c r="C194" s="1" t="str">
        <f>"0000"</f>
        <v>0000</v>
      </c>
      <c r="D194" s="1" t="s">
        <v>35</v>
      </c>
      <c r="F194" s="1" t="s">
        <v>13</v>
      </c>
      <c r="H194" s="2" t="s">
        <v>36</v>
      </c>
      <c r="J194" s="1">
        <v>2012</v>
      </c>
      <c r="K194" s="1" t="s">
        <v>17</v>
      </c>
    </row>
    <row r="195" spans="1:11" x14ac:dyDescent="0.25">
      <c r="A195" s="1" t="s">
        <v>11</v>
      </c>
      <c r="B195" s="1" t="str">
        <f t="shared" si="6"/>
        <v>2013-01-11</v>
      </c>
      <c r="C195" s="1" t="str">
        <f>"0100"</f>
        <v>0100</v>
      </c>
      <c r="D195" s="1" t="s">
        <v>117</v>
      </c>
      <c r="F195" s="1" t="s">
        <v>42</v>
      </c>
      <c r="H195" s="2" t="s">
        <v>179</v>
      </c>
      <c r="J195" s="1">
        <v>2011</v>
      </c>
      <c r="K195" s="1" t="s">
        <v>17</v>
      </c>
    </row>
    <row r="196" spans="1:11" ht="30" x14ac:dyDescent="0.25">
      <c r="A196" s="1" t="s">
        <v>11</v>
      </c>
      <c r="B196" s="1" t="str">
        <f t="shared" si="6"/>
        <v>2013-01-11</v>
      </c>
      <c r="C196" s="1" t="str">
        <f>"0200"</f>
        <v>0200</v>
      </c>
      <c r="D196" s="1" t="s">
        <v>150</v>
      </c>
      <c r="E196" s="1" t="s">
        <v>209</v>
      </c>
      <c r="F196" s="1" t="s">
        <v>42</v>
      </c>
      <c r="H196" s="2" t="s">
        <v>208</v>
      </c>
      <c r="J196" s="1">
        <v>2008</v>
      </c>
      <c r="K196" s="1" t="s">
        <v>17</v>
      </c>
    </row>
    <row r="197" spans="1:11" ht="45" x14ac:dyDescent="0.25">
      <c r="A197" s="1" t="s">
        <v>11</v>
      </c>
      <c r="B197" s="1" t="str">
        <f t="shared" si="6"/>
        <v>2013-01-11</v>
      </c>
      <c r="C197" s="1" t="str">
        <f>"0300"</f>
        <v>0300</v>
      </c>
      <c r="D197" s="1" t="s">
        <v>210</v>
      </c>
      <c r="E197" s="1" t="s">
        <v>212</v>
      </c>
      <c r="F197" s="1" t="s">
        <v>42</v>
      </c>
      <c r="H197" s="2" t="s">
        <v>211</v>
      </c>
      <c r="J197" s="1">
        <v>2012</v>
      </c>
      <c r="K197" s="1" t="s">
        <v>17</v>
      </c>
    </row>
    <row r="198" spans="1:11" ht="45" x14ac:dyDescent="0.25">
      <c r="A198" s="1" t="s">
        <v>11</v>
      </c>
      <c r="B198" s="1" t="str">
        <f t="shared" si="6"/>
        <v>2013-01-11</v>
      </c>
      <c r="C198" s="1" t="str">
        <f>"0400"</f>
        <v>0400</v>
      </c>
      <c r="D198" s="1" t="s">
        <v>213</v>
      </c>
      <c r="E198" s="1" t="s">
        <v>215</v>
      </c>
      <c r="F198" s="1" t="s">
        <v>42</v>
      </c>
      <c r="H198" s="2" t="s">
        <v>214</v>
      </c>
      <c r="J198" s="1">
        <v>2011</v>
      </c>
      <c r="K198" s="1" t="s">
        <v>17</v>
      </c>
    </row>
    <row r="199" spans="1:11" x14ac:dyDescent="0.25">
      <c r="A199" s="1" t="s">
        <v>11</v>
      </c>
      <c r="B199" s="1" t="str">
        <f t="shared" si="6"/>
        <v>2013-01-11</v>
      </c>
      <c r="C199" s="1" t="str">
        <f>"0500"</f>
        <v>0500</v>
      </c>
      <c r="D199" s="1" t="s">
        <v>12</v>
      </c>
      <c r="F199" s="1" t="s">
        <v>18</v>
      </c>
      <c r="H199" s="2" t="s">
        <v>15</v>
      </c>
      <c r="J199" s="1">
        <v>2008</v>
      </c>
      <c r="K199" s="1" t="s">
        <v>17</v>
      </c>
    </row>
    <row r="200" spans="1:11" ht="30" x14ac:dyDescent="0.25">
      <c r="A200" s="1" t="s">
        <v>11</v>
      </c>
      <c r="B200" s="1" t="str">
        <f t="shared" si="6"/>
        <v>2013-01-11</v>
      </c>
      <c r="C200" s="1" t="str">
        <f>"0600"</f>
        <v>0600</v>
      </c>
      <c r="D200" s="1" t="s">
        <v>254</v>
      </c>
      <c r="E200" s="1" t="s">
        <v>192</v>
      </c>
      <c r="F200" s="1" t="s">
        <v>18</v>
      </c>
      <c r="H200" s="2" t="s">
        <v>191</v>
      </c>
      <c r="J200" s="1">
        <v>2012</v>
      </c>
      <c r="K200" s="1" t="s">
        <v>17</v>
      </c>
    </row>
    <row r="201" spans="1:11" ht="45" x14ac:dyDescent="0.25">
      <c r="A201" s="1" t="s">
        <v>11</v>
      </c>
      <c r="B201" s="1" t="str">
        <f t="shared" si="6"/>
        <v>2013-01-11</v>
      </c>
      <c r="C201" s="1" t="str">
        <f>"0630"</f>
        <v>0630</v>
      </c>
      <c r="D201" s="1" t="s">
        <v>280</v>
      </c>
      <c r="F201" s="1" t="s">
        <v>13</v>
      </c>
      <c r="G201" s="1" t="s">
        <v>26</v>
      </c>
      <c r="H201" s="2" t="s">
        <v>27</v>
      </c>
      <c r="J201" s="1">
        <v>2011</v>
      </c>
      <c r="K201" s="1" t="s">
        <v>17</v>
      </c>
    </row>
    <row r="202" spans="1:11" ht="45" x14ac:dyDescent="0.25">
      <c r="A202" s="1" t="s">
        <v>11</v>
      </c>
      <c r="B202" s="1" t="s">
        <v>291</v>
      </c>
      <c r="C202" s="1" t="s">
        <v>288</v>
      </c>
      <c r="D202" s="1" t="s">
        <v>281</v>
      </c>
      <c r="F202" s="1" t="s">
        <v>18</v>
      </c>
      <c r="H202" s="2" t="s">
        <v>29</v>
      </c>
      <c r="J202" s="1">
        <v>2011</v>
      </c>
      <c r="K202" s="1" t="s">
        <v>17</v>
      </c>
    </row>
    <row r="203" spans="1:11" ht="45" x14ac:dyDescent="0.25">
      <c r="A203" s="1" t="s">
        <v>11</v>
      </c>
      <c r="B203" s="1" t="str">
        <f t="shared" si="6"/>
        <v>2013-01-11</v>
      </c>
      <c r="C203" s="1" t="str">
        <f>"0730"</f>
        <v>0730</v>
      </c>
      <c r="D203" s="1" t="s">
        <v>256</v>
      </c>
      <c r="E203" s="1" t="s">
        <v>216</v>
      </c>
      <c r="F203" s="1" t="s">
        <v>18</v>
      </c>
      <c r="H203" s="2" t="s">
        <v>33</v>
      </c>
      <c r="J203" s="1">
        <v>2005</v>
      </c>
      <c r="K203" s="1" t="s">
        <v>21</v>
      </c>
    </row>
    <row r="204" spans="1:11" ht="30" x14ac:dyDescent="0.25">
      <c r="A204" s="1" t="s">
        <v>11</v>
      </c>
      <c r="B204" s="1" t="str">
        <f t="shared" si="6"/>
        <v>2013-01-11</v>
      </c>
      <c r="C204" s="1" t="str">
        <f>"0800"</f>
        <v>0800</v>
      </c>
      <c r="D204" s="1" t="s">
        <v>257</v>
      </c>
      <c r="F204" s="1" t="s">
        <v>18</v>
      </c>
      <c r="H204" s="2" t="s">
        <v>31</v>
      </c>
      <c r="J204" s="1">
        <v>2011</v>
      </c>
      <c r="K204" s="1" t="s">
        <v>17</v>
      </c>
    </row>
    <row r="205" spans="1:11" ht="45" x14ac:dyDescent="0.25">
      <c r="A205" s="1" t="s">
        <v>11</v>
      </c>
      <c r="B205" s="1" t="str">
        <f t="shared" si="6"/>
        <v>2013-01-11</v>
      </c>
      <c r="C205" s="1" t="str">
        <f>"0830"</f>
        <v>0830</v>
      </c>
      <c r="D205" s="1" t="s">
        <v>258</v>
      </c>
      <c r="H205" s="2" t="s">
        <v>77</v>
      </c>
      <c r="J205" s="1">
        <v>0</v>
      </c>
      <c r="K205" s="1" t="s">
        <v>78</v>
      </c>
    </row>
    <row r="206" spans="1:11" ht="45" x14ac:dyDescent="0.25">
      <c r="A206" s="1" t="s">
        <v>11</v>
      </c>
      <c r="B206" s="1" t="str">
        <f t="shared" si="6"/>
        <v>2013-01-11</v>
      </c>
      <c r="C206" s="1" t="str">
        <f>"0845"</f>
        <v>0845</v>
      </c>
      <c r="D206" s="1" t="s">
        <v>258</v>
      </c>
      <c r="H206" s="2" t="s">
        <v>77</v>
      </c>
      <c r="J206" s="1">
        <v>0</v>
      </c>
      <c r="K206" s="1" t="s">
        <v>78</v>
      </c>
    </row>
    <row r="207" spans="1:11" ht="45" x14ac:dyDescent="0.25">
      <c r="A207" s="1" t="s">
        <v>11</v>
      </c>
      <c r="B207" s="1" t="str">
        <f t="shared" si="6"/>
        <v>2013-01-11</v>
      </c>
      <c r="C207" s="1" t="str">
        <f>"0900"</f>
        <v>0900</v>
      </c>
      <c r="D207" s="1" t="s">
        <v>259</v>
      </c>
      <c r="E207" s="1" t="s">
        <v>274</v>
      </c>
      <c r="F207" s="1" t="s">
        <v>18</v>
      </c>
      <c r="H207" s="2" t="s">
        <v>217</v>
      </c>
      <c r="J207" s="1">
        <v>2009</v>
      </c>
      <c r="K207" s="1" t="s">
        <v>17</v>
      </c>
    </row>
    <row r="208" spans="1:11" ht="45" x14ac:dyDescent="0.25">
      <c r="A208" s="1" t="s">
        <v>11</v>
      </c>
      <c r="B208" s="1" t="str">
        <f t="shared" si="6"/>
        <v>2013-01-11</v>
      </c>
      <c r="C208" s="1" t="str">
        <f>"0930"</f>
        <v>0930</v>
      </c>
      <c r="D208" s="1" t="s">
        <v>260</v>
      </c>
      <c r="F208" s="1" t="s">
        <v>18</v>
      </c>
      <c r="H208" s="2" t="s">
        <v>20</v>
      </c>
      <c r="J208" s="1">
        <v>2010</v>
      </c>
      <c r="K208" s="1" t="s">
        <v>21</v>
      </c>
    </row>
    <row r="209" spans="1:11" ht="45" x14ac:dyDescent="0.25">
      <c r="A209" s="1" t="s">
        <v>11</v>
      </c>
      <c r="B209" s="1" t="str">
        <f t="shared" si="6"/>
        <v>2013-01-11</v>
      </c>
      <c r="C209" s="1" t="str">
        <f>"1000"</f>
        <v>1000</v>
      </c>
      <c r="D209" s="1" t="s">
        <v>81</v>
      </c>
      <c r="H209" s="2" t="s">
        <v>82</v>
      </c>
      <c r="J209" s="1">
        <v>0</v>
      </c>
      <c r="K209" s="1" t="s">
        <v>16</v>
      </c>
    </row>
    <row r="210" spans="1:11" ht="30" x14ac:dyDescent="0.25">
      <c r="A210" s="1" t="s">
        <v>11</v>
      </c>
      <c r="B210" s="1" t="str">
        <f t="shared" si="6"/>
        <v>2013-01-11</v>
      </c>
      <c r="C210" s="1" t="str">
        <f>"1030"</f>
        <v>1030</v>
      </c>
      <c r="D210" s="1" t="s">
        <v>62</v>
      </c>
      <c r="E210" s="1" t="s">
        <v>194</v>
      </c>
      <c r="F210" s="1" t="s">
        <v>18</v>
      </c>
      <c r="H210" s="2" t="s">
        <v>193</v>
      </c>
      <c r="J210" s="1">
        <v>2010</v>
      </c>
      <c r="K210" s="1" t="s">
        <v>21</v>
      </c>
    </row>
    <row r="211" spans="1:11" ht="30" x14ac:dyDescent="0.25">
      <c r="A211" s="1" t="s">
        <v>11</v>
      </c>
      <c r="B211" s="1" t="str">
        <f t="shared" si="6"/>
        <v>2013-01-11</v>
      </c>
      <c r="C211" s="1" t="str">
        <f>"1100"</f>
        <v>1100</v>
      </c>
      <c r="D211" s="1" t="s">
        <v>250</v>
      </c>
      <c r="F211" s="1" t="s">
        <v>42</v>
      </c>
      <c r="H211" s="2" t="s">
        <v>195</v>
      </c>
      <c r="J211" s="1">
        <v>2012</v>
      </c>
      <c r="K211" s="1" t="s">
        <v>17</v>
      </c>
    </row>
    <row r="212" spans="1:11" ht="45" x14ac:dyDescent="0.25">
      <c r="A212" s="1" t="s">
        <v>11</v>
      </c>
      <c r="B212" s="1" t="str">
        <f t="shared" si="6"/>
        <v>2013-01-11</v>
      </c>
      <c r="C212" s="1" t="str">
        <f>"1200"</f>
        <v>1200</v>
      </c>
      <c r="D212" s="1" t="s">
        <v>273</v>
      </c>
      <c r="E212" s="1" t="s">
        <v>197</v>
      </c>
      <c r="F212" s="1" t="s">
        <v>18</v>
      </c>
      <c r="H212" s="2" t="s">
        <v>196</v>
      </c>
      <c r="J212" s="1">
        <v>2009</v>
      </c>
      <c r="K212" s="1" t="s">
        <v>107</v>
      </c>
    </row>
    <row r="213" spans="1:11" ht="45" x14ac:dyDescent="0.25">
      <c r="A213" s="1" t="s">
        <v>11</v>
      </c>
      <c r="B213" s="1" t="str">
        <f t="shared" si="6"/>
        <v>2013-01-11</v>
      </c>
      <c r="C213" s="1" t="str">
        <f>"1300"</f>
        <v>1300</v>
      </c>
      <c r="D213" s="1" t="s">
        <v>198</v>
      </c>
      <c r="H213" s="2" t="s">
        <v>199</v>
      </c>
      <c r="J213" s="1">
        <v>0</v>
      </c>
      <c r="K213" s="1" t="s">
        <v>16</v>
      </c>
    </row>
    <row r="214" spans="1:11" ht="45" x14ac:dyDescent="0.25">
      <c r="A214" s="1" t="s">
        <v>11</v>
      </c>
      <c r="B214" s="1" t="str">
        <f t="shared" si="6"/>
        <v>2013-01-11</v>
      </c>
      <c r="C214" s="1" t="str">
        <f>"1400"</f>
        <v>1400</v>
      </c>
      <c r="D214" s="1" t="s">
        <v>275</v>
      </c>
      <c r="E214" s="1" t="s">
        <v>276</v>
      </c>
      <c r="F214" s="1" t="s">
        <v>18</v>
      </c>
      <c r="H214" s="2" t="s">
        <v>218</v>
      </c>
      <c r="J214" s="1">
        <v>2008</v>
      </c>
      <c r="K214" s="1" t="s">
        <v>17</v>
      </c>
    </row>
    <row r="215" spans="1:11" ht="45" x14ac:dyDescent="0.25">
      <c r="A215" s="1" t="s">
        <v>11</v>
      </c>
      <c r="B215" s="1" t="str">
        <f t="shared" si="6"/>
        <v>2013-01-11</v>
      </c>
      <c r="C215" s="1" t="str">
        <f>"1430"</f>
        <v>1430</v>
      </c>
      <c r="D215" s="1" t="s">
        <v>260</v>
      </c>
      <c r="F215" s="1" t="s">
        <v>18</v>
      </c>
      <c r="H215" s="2" t="s">
        <v>20</v>
      </c>
      <c r="J215" s="1">
        <v>2010</v>
      </c>
      <c r="K215" s="1" t="s">
        <v>21</v>
      </c>
    </row>
    <row r="216" spans="1:11" ht="30" x14ac:dyDescent="0.25">
      <c r="A216" s="1" t="s">
        <v>11</v>
      </c>
      <c r="B216" s="1" t="str">
        <f t="shared" si="6"/>
        <v>2013-01-11</v>
      </c>
      <c r="C216" s="1" t="str">
        <f>"1500"</f>
        <v>1500</v>
      </c>
      <c r="D216" s="1" t="s">
        <v>257</v>
      </c>
      <c r="F216" s="1" t="s">
        <v>18</v>
      </c>
      <c r="H216" s="2" t="s">
        <v>31</v>
      </c>
      <c r="J216" s="1">
        <v>2011</v>
      </c>
      <c r="K216" s="1" t="s">
        <v>17</v>
      </c>
    </row>
    <row r="217" spans="1:11" ht="30" x14ac:dyDescent="0.25">
      <c r="A217" s="1" t="s">
        <v>11</v>
      </c>
      <c r="B217" s="1" t="str">
        <f t="shared" si="6"/>
        <v>2013-01-11</v>
      </c>
      <c r="C217" s="1" t="str">
        <f>"1530"</f>
        <v>1530</v>
      </c>
      <c r="D217" s="1" t="s">
        <v>261</v>
      </c>
      <c r="E217" s="1" t="s">
        <v>219</v>
      </c>
      <c r="F217" s="1" t="s">
        <v>18</v>
      </c>
      <c r="H217" s="2" t="s">
        <v>87</v>
      </c>
      <c r="J217" s="1">
        <v>2002</v>
      </c>
      <c r="K217" s="1" t="s">
        <v>21</v>
      </c>
    </row>
    <row r="218" spans="1:11" x14ac:dyDescent="0.25">
      <c r="A218" s="1" t="s">
        <v>11</v>
      </c>
      <c r="B218" s="1" t="str">
        <f t="shared" si="6"/>
        <v>2013-01-11</v>
      </c>
      <c r="C218" s="1" t="str">
        <f>"1545"</f>
        <v>1545</v>
      </c>
      <c r="D218" s="1" t="s">
        <v>262</v>
      </c>
      <c r="E218" s="1" t="s">
        <v>277</v>
      </c>
      <c r="H218" s="2" t="s">
        <v>89</v>
      </c>
      <c r="J218" s="1">
        <v>1995</v>
      </c>
      <c r="K218" s="1" t="s">
        <v>17</v>
      </c>
    </row>
    <row r="219" spans="1:11" ht="45" x14ac:dyDescent="0.25">
      <c r="A219" s="1" t="s">
        <v>11</v>
      </c>
      <c r="B219" s="1" t="str">
        <f t="shared" si="6"/>
        <v>2013-01-11</v>
      </c>
      <c r="C219" s="1" t="str">
        <f>"1550"</f>
        <v>1550</v>
      </c>
      <c r="D219" s="1" t="s">
        <v>263</v>
      </c>
      <c r="H219" s="2" t="s">
        <v>91</v>
      </c>
      <c r="J219" s="1">
        <v>2010</v>
      </c>
      <c r="K219" s="1" t="s">
        <v>17</v>
      </c>
    </row>
    <row r="220" spans="1:11" ht="30" x14ac:dyDescent="0.25">
      <c r="A220" s="1" t="s">
        <v>11</v>
      </c>
      <c r="B220" s="1" t="str">
        <f t="shared" si="6"/>
        <v>2013-01-11</v>
      </c>
      <c r="C220" s="1" t="str">
        <f>"1555"</f>
        <v>1555</v>
      </c>
      <c r="D220" s="1" t="s">
        <v>264</v>
      </c>
      <c r="H220" s="2" t="s">
        <v>92</v>
      </c>
      <c r="J220" s="1">
        <v>2011</v>
      </c>
      <c r="K220" s="1" t="s">
        <v>17</v>
      </c>
    </row>
    <row r="221" spans="1:11" ht="45" x14ac:dyDescent="0.25">
      <c r="A221" s="1" t="s">
        <v>11</v>
      </c>
      <c r="B221" s="1" t="s">
        <v>291</v>
      </c>
      <c r="C221" s="1" t="s">
        <v>286</v>
      </c>
      <c r="D221" s="1" t="s">
        <v>281</v>
      </c>
      <c r="F221" s="1" t="s">
        <v>18</v>
      </c>
      <c r="H221" s="2" t="s">
        <v>29</v>
      </c>
      <c r="J221" s="1">
        <v>2011</v>
      </c>
      <c r="K221" s="1" t="s">
        <v>17</v>
      </c>
    </row>
    <row r="222" spans="1:11" ht="30" x14ac:dyDescent="0.25">
      <c r="A222" s="1" t="s">
        <v>11</v>
      </c>
      <c r="B222" s="1" t="str">
        <f t="shared" si="6"/>
        <v>2013-01-11</v>
      </c>
      <c r="C222" s="1" t="str">
        <f>"1630"</f>
        <v>1630</v>
      </c>
      <c r="D222" s="1" t="s">
        <v>254</v>
      </c>
      <c r="E222" s="1" t="s">
        <v>221</v>
      </c>
      <c r="F222" s="1" t="s">
        <v>18</v>
      </c>
      <c r="H222" s="2" t="s">
        <v>220</v>
      </c>
      <c r="J222" s="1">
        <v>2012</v>
      </c>
      <c r="K222" s="1" t="s">
        <v>17</v>
      </c>
    </row>
    <row r="223" spans="1:11" ht="45" x14ac:dyDescent="0.25">
      <c r="A223" s="1" t="s">
        <v>11</v>
      </c>
      <c r="B223" s="1" t="str">
        <f t="shared" si="6"/>
        <v>2013-01-11</v>
      </c>
      <c r="C223" s="1" t="str">
        <f>"1700"</f>
        <v>1700</v>
      </c>
      <c r="D223" s="1" t="s">
        <v>280</v>
      </c>
      <c r="F223" s="1" t="s">
        <v>13</v>
      </c>
      <c r="G223" s="1" t="s">
        <v>26</v>
      </c>
      <c r="H223" s="2" t="s">
        <v>27</v>
      </c>
      <c r="J223" s="1">
        <v>2011</v>
      </c>
      <c r="K223" s="1" t="s">
        <v>17</v>
      </c>
    </row>
    <row r="224" spans="1:11" ht="45" x14ac:dyDescent="0.25">
      <c r="A224" s="1" t="s">
        <v>11</v>
      </c>
      <c r="B224" s="1" t="str">
        <f t="shared" si="6"/>
        <v>2013-01-11</v>
      </c>
      <c r="C224" s="1" t="str">
        <f>"1730"</f>
        <v>1730</v>
      </c>
      <c r="D224" s="1" t="s">
        <v>95</v>
      </c>
      <c r="F224" s="1" t="s">
        <v>42</v>
      </c>
      <c r="H224" s="2" t="s">
        <v>96</v>
      </c>
      <c r="J224" s="1">
        <v>2013</v>
      </c>
      <c r="K224" s="1" t="s">
        <v>17</v>
      </c>
    </row>
    <row r="225" spans="1:11" ht="45" x14ac:dyDescent="0.25">
      <c r="A225" s="1" t="s">
        <v>11</v>
      </c>
      <c r="B225" s="1" t="str">
        <f t="shared" si="6"/>
        <v>2013-01-11</v>
      </c>
      <c r="C225" s="1" t="str">
        <f>"1800"</f>
        <v>1800</v>
      </c>
      <c r="D225" s="1" t="s">
        <v>81</v>
      </c>
      <c r="H225" s="2" t="s">
        <v>82</v>
      </c>
      <c r="J225" s="1">
        <v>0</v>
      </c>
      <c r="K225" s="1" t="s">
        <v>16</v>
      </c>
    </row>
    <row r="226" spans="1:11" ht="45" x14ac:dyDescent="0.25">
      <c r="A226" s="1" t="s">
        <v>11</v>
      </c>
      <c r="B226" s="1" t="str">
        <f t="shared" si="6"/>
        <v>2013-01-11</v>
      </c>
      <c r="C226" s="1" t="str">
        <f>"1830"</f>
        <v>1830</v>
      </c>
      <c r="D226" s="1" t="s">
        <v>62</v>
      </c>
      <c r="E226" s="1" t="s">
        <v>223</v>
      </c>
      <c r="F226" s="1" t="s">
        <v>18</v>
      </c>
      <c r="H226" s="2" t="s">
        <v>222</v>
      </c>
      <c r="J226" s="1">
        <v>2010</v>
      </c>
      <c r="K226" s="1" t="s">
        <v>21</v>
      </c>
    </row>
    <row r="227" spans="1:11" ht="45" x14ac:dyDescent="0.25">
      <c r="A227" s="1" t="s">
        <v>11</v>
      </c>
      <c r="B227" s="1" t="str">
        <f t="shared" si="6"/>
        <v>2013-01-11</v>
      </c>
      <c r="C227" s="1" t="str">
        <f>"1900"</f>
        <v>1900</v>
      </c>
      <c r="D227" s="1" t="s">
        <v>95</v>
      </c>
      <c r="F227" s="1" t="s">
        <v>42</v>
      </c>
      <c r="H227" s="2" t="s">
        <v>96</v>
      </c>
      <c r="J227" s="1">
        <v>2013</v>
      </c>
      <c r="K227" s="1" t="s">
        <v>17</v>
      </c>
    </row>
    <row r="228" spans="1:11" ht="45" x14ac:dyDescent="0.25">
      <c r="A228" s="1" t="s">
        <v>11</v>
      </c>
      <c r="B228" s="1" t="str">
        <f t="shared" si="6"/>
        <v>2013-01-11</v>
      </c>
      <c r="C228" s="1" t="str">
        <f>"1930"</f>
        <v>1930</v>
      </c>
      <c r="D228" s="1" t="s">
        <v>74</v>
      </c>
      <c r="H228" s="2" t="s">
        <v>75</v>
      </c>
      <c r="J228" s="1">
        <v>0</v>
      </c>
      <c r="K228" s="1" t="s">
        <v>17</v>
      </c>
    </row>
    <row r="229" spans="1:11" ht="45" x14ac:dyDescent="0.25">
      <c r="A229" s="1" t="s">
        <v>11</v>
      </c>
      <c r="B229" s="1" t="str">
        <f t="shared" si="6"/>
        <v>2013-01-11</v>
      </c>
      <c r="C229" s="1" t="str">
        <f>"2000"</f>
        <v>2000</v>
      </c>
      <c r="D229" s="1" t="s">
        <v>278</v>
      </c>
      <c r="E229" s="1" t="s">
        <v>225</v>
      </c>
      <c r="F229" s="1" t="s">
        <v>18</v>
      </c>
      <c r="H229" s="2" t="s">
        <v>224</v>
      </c>
      <c r="J229" s="1">
        <v>2007</v>
      </c>
      <c r="K229" s="1" t="s">
        <v>17</v>
      </c>
    </row>
    <row r="230" spans="1:11" ht="30" x14ac:dyDescent="0.25">
      <c r="A230" s="1" t="s">
        <v>11</v>
      </c>
      <c r="B230" s="1" t="str">
        <f t="shared" si="6"/>
        <v>2013-01-11</v>
      </c>
      <c r="C230" s="1" t="str">
        <f>"2030"</f>
        <v>2030</v>
      </c>
      <c r="D230" s="1" t="s">
        <v>226</v>
      </c>
      <c r="F230" s="1" t="s">
        <v>18</v>
      </c>
      <c r="H230" s="2" t="s">
        <v>227</v>
      </c>
      <c r="J230" s="1">
        <v>2009</v>
      </c>
      <c r="K230" s="1" t="s">
        <v>17</v>
      </c>
    </row>
    <row r="231" spans="1:11" x14ac:dyDescent="0.25">
      <c r="A231" s="1" t="s">
        <v>11</v>
      </c>
      <c r="B231" s="1" t="str">
        <f t="shared" si="6"/>
        <v>2013-01-11</v>
      </c>
      <c r="C231" s="1" t="str">
        <f>"2100"</f>
        <v>2100</v>
      </c>
      <c r="D231" s="1" t="s">
        <v>271</v>
      </c>
      <c r="E231" s="1" t="s">
        <v>173</v>
      </c>
      <c r="F231" s="1" t="s">
        <v>13</v>
      </c>
      <c r="H231" s="3" t="s">
        <v>16</v>
      </c>
      <c r="J231" s="1">
        <v>1975</v>
      </c>
      <c r="K231" s="1" t="s">
        <v>17</v>
      </c>
    </row>
    <row r="232" spans="1:11" ht="45" x14ac:dyDescent="0.25">
      <c r="A232" s="1" t="s">
        <v>11</v>
      </c>
      <c r="B232" s="1" t="str">
        <f t="shared" si="6"/>
        <v>2013-01-11</v>
      </c>
      <c r="C232" s="1" t="str">
        <f>"2200"</f>
        <v>2200</v>
      </c>
      <c r="D232" s="1" t="s">
        <v>105</v>
      </c>
      <c r="E232" s="1" t="s">
        <v>105</v>
      </c>
      <c r="F232" s="1" t="s">
        <v>13</v>
      </c>
      <c r="G232" s="1" t="s">
        <v>26</v>
      </c>
      <c r="H232" s="2" t="s">
        <v>106</v>
      </c>
      <c r="J232" s="1">
        <v>2007</v>
      </c>
      <c r="K232" s="1" t="s">
        <v>107</v>
      </c>
    </row>
    <row r="233" spans="1:11" ht="45" x14ac:dyDescent="0.25">
      <c r="A233" s="1" t="s">
        <v>11</v>
      </c>
      <c r="B233" s="1" t="str">
        <f t="shared" si="6"/>
        <v>2013-01-11</v>
      </c>
      <c r="C233" s="1" t="str">
        <f>"2300"</f>
        <v>2300</v>
      </c>
      <c r="D233" s="1" t="s">
        <v>95</v>
      </c>
      <c r="F233" s="1" t="s">
        <v>42</v>
      </c>
      <c r="H233" s="2" t="s">
        <v>96</v>
      </c>
      <c r="J233" s="1">
        <v>2013</v>
      </c>
      <c r="K233" s="1" t="s">
        <v>17</v>
      </c>
    </row>
    <row r="234" spans="1:11" ht="45" x14ac:dyDescent="0.25">
      <c r="A234" s="1" t="s">
        <v>11</v>
      </c>
      <c r="B234" s="1" t="str">
        <f t="shared" si="6"/>
        <v>2013-01-11</v>
      </c>
      <c r="C234" s="1" t="str">
        <f>"2330"</f>
        <v>2330</v>
      </c>
      <c r="D234" s="1" t="s">
        <v>62</v>
      </c>
      <c r="E234" s="1" t="s">
        <v>166</v>
      </c>
      <c r="F234" s="1" t="s">
        <v>18</v>
      </c>
      <c r="H234" s="2" t="s">
        <v>165</v>
      </c>
      <c r="J234" s="1">
        <v>2010</v>
      </c>
      <c r="K234" s="1" t="s">
        <v>21</v>
      </c>
    </row>
    <row r="235" spans="1:11" ht="45" x14ac:dyDescent="0.25">
      <c r="A235" s="1" t="s">
        <v>11</v>
      </c>
      <c r="B235" s="1" t="str">
        <f t="shared" ref="B235:B264" si="7">"2013-01-12"</f>
        <v>2013-01-12</v>
      </c>
      <c r="C235" s="1" t="str">
        <f>"0000"</f>
        <v>0000</v>
      </c>
      <c r="D235" s="1" t="s">
        <v>35</v>
      </c>
      <c r="F235" s="1" t="s">
        <v>13</v>
      </c>
      <c r="G235" s="1" t="s">
        <v>26</v>
      </c>
      <c r="H235" s="2" t="s">
        <v>36</v>
      </c>
      <c r="J235" s="1">
        <v>2012</v>
      </c>
      <c r="K235" s="1" t="s">
        <v>17</v>
      </c>
    </row>
    <row r="236" spans="1:11" ht="30" x14ac:dyDescent="0.25">
      <c r="A236" s="1" t="s">
        <v>11</v>
      </c>
      <c r="B236" s="1" t="str">
        <f t="shared" si="7"/>
        <v>2013-01-12</v>
      </c>
      <c r="C236" s="1" t="str">
        <f>"0100"</f>
        <v>0100</v>
      </c>
      <c r="D236" s="1" t="s">
        <v>66</v>
      </c>
      <c r="F236" s="1" t="s">
        <v>18</v>
      </c>
      <c r="H236" s="2" t="s">
        <v>228</v>
      </c>
      <c r="J236" s="1">
        <v>2009</v>
      </c>
      <c r="K236" s="1" t="s">
        <v>17</v>
      </c>
    </row>
    <row r="237" spans="1:11" ht="30" x14ac:dyDescent="0.25">
      <c r="A237" s="1" t="s">
        <v>11</v>
      </c>
      <c r="B237" s="1" t="str">
        <f t="shared" si="7"/>
        <v>2013-01-12</v>
      </c>
      <c r="C237" s="1" t="str">
        <f>"0400"</f>
        <v>0400</v>
      </c>
      <c r="D237" s="1" t="s">
        <v>68</v>
      </c>
      <c r="E237" s="1" t="s">
        <v>230</v>
      </c>
      <c r="F237" s="1" t="s">
        <v>13</v>
      </c>
      <c r="G237" s="1" t="s">
        <v>128</v>
      </c>
      <c r="H237" s="2" t="s">
        <v>229</v>
      </c>
      <c r="J237" s="1">
        <v>2009</v>
      </c>
      <c r="K237" s="1" t="s">
        <v>17</v>
      </c>
    </row>
    <row r="238" spans="1:11" x14ac:dyDescent="0.25">
      <c r="A238" s="1" t="s">
        <v>11</v>
      </c>
      <c r="B238" s="1" t="str">
        <f t="shared" si="7"/>
        <v>2013-01-12</v>
      </c>
      <c r="C238" s="1" t="str">
        <f>"0500"</f>
        <v>0500</v>
      </c>
      <c r="D238" s="1" t="s">
        <v>12</v>
      </c>
      <c r="F238" s="1" t="s">
        <v>18</v>
      </c>
      <c r="H238" s="2" t="s">
        <v>15</v>
      </c>
      <c r="J238" s="1">
        <v>2008</v>
      </c>
      <c r="K238" s="1" t="s">
        <v>17</v>
      </c>
    </row>
    <row r="239" spans="1:11" x14ac:dyDescent="0.25">
      <c r="A239" s="1" t="s">
        <v>11</v>
      </c>
      <c r="B239" s="1" t="str">
        <f t="shared" si="7"/>
        <v>2013-01-12</v>
      </c>
      <c r="C239" s="1" t="str">
        <f>"0600"</f>
        <v>0600</v>
      </c>
      <c r="D239" s="1" t="s">
        <v>12</v>
      </c>
      <c r="F239" s="1" t="s">
        <v>18</v>
      </c>
      <c r="H239" s="2" t="s">
        <v>15</v>
      </c>
      <c r="J239" s="1">
        <v>2008</v>
      </c>
      <c r="K239" s="1" t="s">
        <v>17</v>
      </c>
    </row>
    <row r="240" spans="1:11" ht="45" x14ac:dyDescent="0.25">
      <c r="A240" s="1" t="s">
        <v>11</v>
      </c>
      <c r="B240" s="1" t="str">
        <f t="shared" si="7"/>
        <v>2013-01-12</v>
      </c>
      <c r="C240" s="1" t="str">
        <f>"0700"</f>
        <v>0700</v>
      </c>
      <c r="D240" s="1" t="s">
        <v>260</v>
      </c>
      <c r="F240" s="1" t="s">
        <v>18</v>
      </c>
      <c r="H240" s="2" t="s">
        <v>20</v>
      </c>
      <c r="J240" s="1">
        <v>2010</v>
      </c>
      <c r="K240" s="1" t="s">
        <v>21</v>
      </c>
    </row>
    <row r="241" spans="1:11" ht="45" x14ac:dyDescent="0.25">
      <c r="A241" s="1" t="s">
        <v>11</v>
      </c>
      <c r="B241" s="1" t="str">
        <f t="shared" si="7"/>
        <v>2013-01-12</v>
      </c>
      <c r="C241" s="1" t="str">
        <f>"0730"</f>
        <v>0730</v>
      </c>
      <c r="D241" s="1" t="s">
        <v>259</v>
      </c>
      <c r="E241" s="1" t="s">
        <v>232</v>
      </c>
      <c r="F241" s="1" t="s">
        <v>18</v>
      </c>
      <c r="H241" s="2" t="s">
        <v>231</v>
      </c>
      <c r="J241" s="1">
        <v>2009</v>
      </c>
      <c r="K241" s="1" t="s">
        <v>17</v>
      </c>
    </row>
    <row r="242" spans="1:11" ht="45" x14ac:dyDescent="0.25">
      <c r="A242" s="1" t="s">
        <v>11</v>
      </c>
      <c r="B242" s="1" t="str">
        <f t="shared" si="7"/>
        <v>2013-01-12</v>
      </c>
      <c r="C242" s="1" t="str">
        <f>"0800"</f>
        <v>0800</v>
      </c>
      <c r="D242" s="1" t="s">
        <v>280</v>
      </c>
      <c r="F242" s="1" t="s">
        <v>13</v>
      </c>
      <c r="G242" s="1" t="s">
        <v>26</v>
      </c>
      <c r="H242" s="2" t="s">
        <v>27</v>
      </c>
      <c r="J242" s="1">
        <v>2011</v>
      </c>
      <c r="K242" s="1" t="s">
        <v>17</v>
      </c>
    </row>
    <row r="243" spans="1:11" ht="45" x14ac:dyDescent="0.25">
      <c r="A243" s="1" t="s">
        <v>11</v>
      </c>
      <c r="B243" s="1" t="str">
        <f t="shared" si="7"/>
        <v>2013-01-12</v>
      </c>
      <c r="C243" s="1" t="str">
        <f>"0830"</f>
        <v>0830</v>
      </c>
      <c r="D243" s="1" t="s">
        <v>281</v>
      </c>
      <c r="F243" s="1" t="s">
        <v>18</v>
      </c>
      <c r="H243" s="2" t="s">
        <v>29</v>
      </c>
      <c r="J243" s="1">
        <v>2011</v>
      </c>
      <c r="K243" s="1" t="s">
        <v>17</v>
      </c>
    </row>
    <row r="244" spans="1:11" ht="30" x14ac:dyDescent="0.25">
      <c r="A244" s="1" t="s">
        <v>11</v>
      </c>
      <c r="B244" s="1" t="str">
        <f t="shared" si="7"/>
        <v>2013-01-12</v>
      </c>
      <c r="C244" s="1" t="str">
        <f>"0900"</f>
        <v>0900</v>
      </c>
      <c r="D244" s="1" t="s">
        <v>257</v>
      </c>
      <c r="F244" s="1" t="s">
        <v>18</v>
      </c>
      <c r="H244" s="2" t="s">
        <v>31</v>
      </c>
      <c r="J244" s="1">
        <v>2011</v>
      </c>
      <c r="K244" s="1" t="s">
        <v>17</v>
      </c>
    </row>
    <row r="245" spans="1:11" ht="45" x14ac:dyDescent="0.25">
      <c r="A245" s="1" t="s">
        <v>11</v>
      </c>
      <c r="B245" s="1" t="str">
        <f t="shared" si="7"/>
        <v>2013-01-12</v>
      </c>
      <c r="C245" s="1" t="str">
        <f>"0930"</f>
        <v>0930</v>
      </c>
      <c r="D245" s="1" t="s">
        <v>256</v>
      </c>
      <c r="E245" s="1" t="s">
        <v>233</v>
      </c>
      <c r="F245" s="1" t="s">
        <v>18</v>
      </c>
      <c r="H245" s="2" t="s">
        <v>33</v>
      </c>
      <c r="J245" s="1">
        <v>2005</v>
      </c>
      <c r="K245" s="1" t="s">
        <v>21</v>
      </c>
    </row>
    <row r="246" spans="1:11" ht="45" x14ac:dyDescent="0.25">
      <c r="A246" s="1" t="s">
        <v>11</v>
      </c>
      <c r="B246" s="1" t="str">
        <f t="shared" si="7"/>
        <v>2013-01-12</v>
      </c>
      <c r="C246" s="1" t="str">
        <f>"1000"</f>
        <v>1000</v>
      </c>
      <c r="D246" s="1" t="s">
        <v>255</v>
      </c>
      <c r="H246" s="2" t="s">
        <v>75</v>
      </c>
      <c r="J246" s="1">
        <v>0</v>
      </c>
      <c r="K246" s="1" t="s">
        <v>17</v>
      </c>
    </row>
    <row r="247" spans="1:11" ht="45" x14ac:dyDescent="0.25">
      <c r="A247" s="1" t="s">
        <v>11</v>
      </c>
      <c r="B247" s="1" t="s">
        <v>292</v>
      </c>
      <c r="C247" s="1" t="s">
        <v>293</v>
      </c>
      <c r="D247" s="1" t="s">
        <v>281</v>
      </c>
      <c r="F247" s="1" t="s">
        <v>18</v>
      </c>
      <c r="H247" s="2" t="s">
        <v>29</v>
      </c>
      <c r="J247" s="1">
        <v>2011</v>
      </c>
      <c r="K247" s="1" t="s">
        <v>17</v>
      </c>
    </row>
    <row r="248" spans="1:11" ht="45" x14ac:dyDescent="0.25">
      <c r="A248" s="1" t="s">
        <v>11</v>
      </c>
      <c r="B248" s="1" t="str">
        <f t="shared" si="7"/>
        <v>2013-01-12</v>
      </c>
      <c r="C248" s="1" t="str">
        <f>"1100"</f>
        <v>1100</v>
      </c>
      <c r="D248" s="1" t="s">
        <v>254</v>
      </c>
      <c r="E248" s="1" t="s">
        <v>73</v>
      </c>
      <c r="F248" s="1" t="s">
        <v>18</v>
      </c>
      <c r="H248" s="2" t="s">
        <v>72</v>
      </c>
      <c r="J248" s="1">
        <v>2012</v>
      </c>
      <c r="K248" s="1" t="s">
        <v>17</v>
      </c>
    </row>
    <row r="249" spans="1:11" ht="24.75" customHeight="1" x14ac:dyDescent="0.25">
      <c r="A249" s="1" t="s">
        <v>11</v>
      </c>
      <c r="B249" s="1" t="str">
        <f t="shared" si="7"/>
        <v>2013-01-12</v>
      </c>
      <c r="C249" s="1" t="str">
        <f>"1130"</f>
        <v>1130</v>
      </c>
      <c r="D249" s="1" t="s">
        <v>278</v>
      </c>
      <c r="E249" s="1" t="s">
        <v>225</v>
      </c>
      <c r="H249" s="2" t="s">
        <v>224</v>
      </c>
      <c r="J249" s="1">
        <v>2007</v>
      </c>
      <c r="K249" s="1" t="s">
        <v>17</v>
      </c>
    </row>
    <row r="250" spans="1:11" ht="45" x14ac:dyDescent="0.25">
      <c r="A250" s="1" t="s">
        <v>11</v>
      </c>
      <c r="B250" s="1" t="s">
        <v>292</v>
      </c>
      <c r="C250" s="1" t="s">
        <v>283</v>
      </c>
      <c r="D250" s="1" t="s">
        <v>284</v>
      </c>
      <c r="F250" s="1" t="s">
        <v>42</v>
      </c>
      <c r="H250" s="2" t="s">
        <v>96</v>
      </c>
      <c r="J250" s="1">
        <v>2013</v>
      </c>
      <c r="K250" s="1" t="s">
        <v>17</v>
      </c>
    </row>
    <row r="251" spans="1:11" ht="45" x14ac:dyDescent="0.25">
      <c r="A251" s="1" t="s">
        <v>11</v>
      </c>
      <c r="B251" s="1" t="s">
        <v>292</v>
      </c>
      <c r="C251" s="1" t="s">
        <v>283</v>
      </c>
      <c r="D251" s="1" t="s">
        <v>300</v>
      </c>
      <c r="E251" s="1" t="s">
        <v>305</v>
      </c>
      <c r="F251" s="1" t="s">
        <v>18</v>
      </c>
      <c r="H251" s="2" t="s">
        <v>306</v>
      </c>
      <c r="J251" s="1">
        <v>2011</v>
      </c>
      <c r="K251" s="1" t="s">
        <v>17</v>
      </c>
    </row>
    <row r="252" spans="1:11" ht="45" x14ac:dyDescent="0.25">
      <c r="A252" s="1" t="s">
        <v>11</v>
      </c>
      <c r="B252" s="1" t="s">
        <v>292</v>
      </c>
      <c r="C252" s="1" t="str">
        <f>"1230"</f>
        <v>1230</v>
      </c>
      <c r="D252" s="1" t="s">
        <v>300</v>
      </c>
      <c r="E252" s="1" t="s">
        <v>307</v>
      </c>
      <c r="F252" s="1" t="s">
        <v>18</v>
      </c>
      <c r="H252" s="2" t="s">
        <v>308</v>
      </c>
      <c r="J252" s="1">
        <v>2011</v>
      </c>
      <c r="K252" s="1" t="s">
        <v>17</v>
      </c>
    </row>
    <row r="253" spans="1:11" ht="45" x14ac:dyDescent="0.25">
      <c r="A253" s="1" t="s">
        <v>11</v>
      </c>
      <c r="B253" s="1" t="str">
        <f t="shared" si="7"/>
        <v>2013-01-12</v>
      </c>
      <c r="C253" s="1" t="str">
        <f>"1330"</f>
        <v>1330</v>
      </c>
      <c r="D253" s="1" t="s">
        <v>105</v>
      </c>
      <c r="E253" s="1" t="s">
        <v>105</v>
      </c>
      <c r="F253" s="1" t="s">
        <v>13</v>
      </c>
      <c r="G253" s="1" t="s">
        <v>26</v>
      </c>
      <c r="H253" s="2" t="s">
        <v>106</v>
      </c>
      <c r="J253" s="1">
        <v>2007</v>
      </c>
      <c r="K253" s="1" t="s">
        <v>107</v>
      </c>
    </row>
    <row r="254" spans="1:11" ht="30" x14ac:dyDescent="0.25">
      <c r="A254" s="1" t="s">
        <v>11</v>
      </c>
      <c r="B254" s="1" t="str">
        <f t="shared" si="7"/>
        <v>2013-01-12</v>
      </c>
      <c r="C254" s="1" t="str">
        <f>"1430"</f>
        <v>1430</v>
      </c>
      <c r="D254" s="1" t="s">
        <v>266</v>
      </c>
      <c r="E254" s="1" t="s">
        <v>144</v>
      </c>
      <c r="F254" s="1" t="s">
        <v>42</v>
      </c>
      <c r="H254" s="2" t="s">
        <v>143</v>
      </c>
      <c r="J254" s="1">
        <v>2012</v>
      </c>
      <c r="K254" s="1" t="s">
        <v>17</v>
      </c>
    </row>
    <row r="255" spans="1:11" ht="30" x14ac:dyDescent="0.25">
      <c r="A255" s="1" t="s">
        <v>11</v>
      </c>
      <c r="B255" s="1" t="str">
        <f t="shared" si="7"/>
        <v>2013-01-12</v>
      </c>
      <c r="C255" s="1" t="str">
        <f>"1500"</f>
        <v>1500</v>
      </c>
      <c r="D255" s="1" t="s">
        <v>234</v>
      </c>
      <c r="F255" s="1" t="s">
        <v>13</v>
      </c>
      <c r="G255" s="1" t="s">
        <v>26</v>
      </c>
      <c r="H255" s="2" t="s">
        <v>235</v>
      </c>
      <c r="J255" s="1">
        <v>2011</v>
      </c>
      <c r="K255" s="1" t="s">
        <v>111</v>
      </c>
    </row>
    <row r="256" spans="1:11" ht="45" x14ac:dyDescent="0.25">
      <c r="A256" s="1" t="s">
        <v>11</v>
      </c>
      <c r="B256" s="1" t="str">
        <f t="shared" si="7"/>
        <v>2013-01-12</v>
      </c>
      <c r="C256" s="1" t="str">
        <f>"1530"</f>
        <v>1530</v>
      </c>
      <c r="D256" s="1" t="s">
        <v>236</v>
      </c>
      <c r="E256" s="1" t="s">
        <v>236</v>
      </c>
      <c r="F256" s="1" t="s">
        <v>13</v>
      </c>
      <c r="G256" s="1" t="s">
        <v>26</v>
      </c>
      <c r="H256" s="2" t="s">
        <v>237</v>
      </c>
      <c r="J256" s="1">
        <v>1988</v>
      </c>
      <c r="K256" s="1" t="s">
        <v>17</v>
      </c>
    </row>
    <row r="257" spans="1:11" ht="45" x14ac:dyDescent="0.25">
      <c r="A257" s="1" t="s">
        <v>11</v>
      </c>
      <c r="B257" s="1" t="str">
        <f t="shared" si="7"/>
        <v>2013-01-12</v>
      </c>
      <c r="C257" s="1" t="str">
        <f>"1630"</f>
        <v>1630</v>
      </c>
      <c r="D257" s="1" t="s">
        <v>174</v>
      </c>
      <c r="E257" s="1" t="s">
        <v>174</v>
      </c>
      <c r="F257" s="1" t="s">
        <v>18</v>
      </c>
      <c r="H257" s="2" t="s">
        <v>175</v>
      </c>
      <c r="J257" s="1">
        <v>2011</v>
      </c>
      <c r="K257" s="1" t="s">
        <v>17</v>
      </c>
    </row>
    <row r="258" spans="1:11" ht="45" x14ac:dyDescent="0.25">
      <c r="A258" s="1" t="s">
        <v>11</v>
      </c>
      <c r="B258" s="1" t="s">
        <v>292</v>
      </c>
      <c r="C258" s="1" t="s">
        <v>294</v>
      </c>
      <c r="D258" s="1" t="s">
        <v>284</v>
      </c>
      <c r="F258" s="1" t="s">
        <v>42</v>
      </c>
      <c r="H258" s="2" t="s">
        <v>96</v>
      </c>
      <c r="J258" s="1">
        <v>2013</v>
      </c>
      <c r="K258" s="1" t="s">
        <v>17</v>
      </c>
    </row>
    <row r="259" spans="1:11" ht="30" x14ac:dyDescent="0.25">
      <c r="A259" s="1" t="s">
        <v>11</v>
      </c>
      <c r="B259" s="1" t="str">
        <f t="shared" si="7"/>
        <v>2013-01-12</v>
      </c>
      <c r="C259" s="1" t="str">
        <f>"1800"</f>
        <v>1800</v>
      </c>
      <c r="D259" s="1" t="s">
        <v>250</v>
      </c>
      <c r="F259" s="1" t="s">
        <v>42</v>
      </c>
      <c r="H259" s="2" t="s">
        <v>195</v>
      </c>
      <c r="J259" s="1">
        <v>2012</v>
      </c>
      <c r="K259" s="1" t="s">
        <v>17</v>
      </c>
    </row>
    <row r="260" spans="1:11" ht="45" x14ac:dyDescent="0.25">
      <c r="A260" s="1" t="s">
        <v>11</v>
      </c>
      <c r="B260" s="1" t="str">
        <f t="shared" si="7"/>
        <v>2013-01-12</v>
      </c>
      <c r="C260" s="1" t="str">
        <f>"1900"</f>
        <v>1900</v>
      </c>
      <c r="D260" s="1" t="s">
        <v>279</v>
      </c>
      <c r="E260" s="1" t="s">
        <v>239</v>
      </c>
      <c r="F260" s="1" t="s">
        <v>13</v>
      </c>
      <c r="H260" s="2" t="s">
        <v>238</v>
      </c>
      <c r="J260" s="1">
        <v>2000</v>
      </c>
      <c r="K260" s="1" t="s">
        <v>107</v>
      </c>
    </row>
    <row r="261" spans="1:11" ht="45" x14ac:dyDescent="0.25">
      <c r="A261" s="1" t="s">
        <v>11</v>
      </c>
      <c r="B261" s="1" t="str">
        <f t="shared" si="7"/>
        <v>2013-01-12</v>
      </c>
      <c r="C261" s="1" t="str">
        <f>"2030"</f>
        <v>2030</v>
      </c>
      <c r="D261" s="1" t="s">
        <v>35</v>
      </c>
      <c r="F261" s="1" t="s">
        <v>13</v>
      </c>
      <c r="G261" s="1" t="s">
        <v>26</v>
      </c>
      <c r="H261" s="2" t="s">
        <v>36</v>
      </c>
      <c r="J261" s="1">
        <v>2012</v>
      </c>
      <c r="K261" s="1" t="s">
        <v>17</v>
      </c>
    </row>
    <row r="262" spans="1:11" ht="45" x14ac:dyDescent="0.25">
      <c r="A262" s="1" t="s">
        <v>11</v>
      </c>
      <c r="B262" s="1" t="str">
        <f t="shared" si="7"/>
        <v>2013-01-12</v>
      </c>
      <c r="C262" s="1" t="str">
        <f>"2130"</f>
        <v>2130</v>
      </c>
      <c r="D262" s="1" t="s">
        <v>240</v>
      </c>
      <c r="E262" s="1" t="s">
        <v>16</v>
      </c>
      <c r="F262" s="1" t="s">
        <v>241</v>
      </c>
      <c r="G262" s="1" t="s">
        <v>242</v>
      </c>
      <c r="H262" s="2" t="s">
        <v>243</v>
      </c>
      <c r="J262" s="1">
        <v>2007</v>
      </c>
      <c r="K262" s="1" t="s">
        <v>17</v>
      </c>
    </row>
    <row r="263" spans="1:11" ht="45" x14ac:dyDescent="0.25">
      <c r="A263" s="1" t="s">
        <v>11</v>
      </c>
      <c r="B263" s="1" t="str">
        <f t="shared" si="7"/>
        <v>2013-01-12</v>
      </c>
      <c r="C263" s="1" t="str">
        <f>"2300"</f>
        <v>2300</v>
      </c>
      <c r="D263" s="1" t="s">
        <v>244</v>
      </c>
      <c r="E263" s="1" t="s">
        <v>244</v>
      </c>
      <c r="F263" s="1" t="s">
        <v>13</v>
      </c>
      <c r="G263" s="1" t="s">
        <v>26</v>
      </c>
      <c r="H263" s="2" t="s">
        <v>245</v>
      </c>
      <c r="J263" s="1">
        <v>2010</v>
      </c>
      <c r="K263" s="1" t="s">
        <v>17</v>
      </c>
    </row>
    <row r="264" spans="1:11" ht="30" x14ac:dyDescent="0.25">
      <c r="A264" s="1" t="s">
        <v>11</v>
      </c>
      <c r="B264" s="1" t="str">
        <f t="shared" si="7"/>
        <v>2013-01-12</v>
      </c>
      <c r="C264" s="1" t="str">
        <f>"2330"</f>
        <v>2330</v>
      </c>
      <c r="D264" s="1" t="s">
        <v>62</v>
      </c>
      <c r="E264" s="1" t="s">
        <v>194</v>
      </c>
      <c r="F264" s="1" t="s">
        <v>18</v>
      </c>
      <c r="H264" s="2" t="s">
        <v>193</v>
      </c>
      <c r="J264" s="1">
        <v>2010</v>
      </c>
      <c r="K264" s="1" t="s">
        <v>21</v>
      </c>
    </row>
    <row r="265" spans="1:11" ht="45" x14ac:dyDescent="0.25">
      <c r="A265" s="1" t="s">
        <v>11</v>
      </c>
      <c r="B265" s="1" t="str">
        <f t="shared" ref="B265:B267" si="8">"2013-01-13"</f>
        <v>2013-01-13</v>
      </c>
      <c r="C265" s="1" t="str">
        <f>"0000"</f>
        <v>0000</v>
      </c>
      <c r="D265" s="1" t="s">
        <v>35</v>
      </c>
      <c r="E265" s="1" t="s">
        <v>65</v>
      </c>
      <c r="F265" s="1" t="s">
        <v>13</v>
      </c>
      <c r="G265" s="1" t="s">
        <v>26</v>
      </c>
      <c r="H265" s="2" t="s">
        <v>36</v>
      </c>
      <c r="J265" s="1">
        <v>2012</v>
      </c>
      <c r="K265" s="1" t="s">
        <v>17</v>
      </c>
    </row>
    <row r="266" spans="1:11" ht="30" x14ac:dyDescent="0.25">
      <c r="A266" s="1" t="s">
        <v>11</v>
      </c>
      <c r="B266" s="1" t="str">
        <f t="shared" si="8"/>
        <v>2013-01-13</v>
      </c>
      <c r="C266" s="1" t="str">
        <f>"0100"</f>
        <v>0100</v>
      </c>
      <c r="D266" s="1" t="s">
        <v>66</v>
      </c>
      <c r="E266" s="1" t="s">
        <v>247</v>
      </c>
      <c r="F266" s="1" t="s">
        <v>18</v>
      </c>
      <c r="H266" s="2" t="s">
        <v>246</v>
      </c>
      <c r="J266" s="1">
        <v>2009</v>
      </c>
      <c r="K266" s="1" t="s">
        <v>17</v>
      </c>
    </row>
    <row r="267" spans="1:11" ht="30" x14ac:dyDescent="0.25">
      <c r="A267" s="1" t="s">
        <v>11</v>
      </c>
      <c r="B267" s="1" t="str">
        <f t="shared" si="8"/>
        <v>2013-01-13</v>
      </c>
      <c r="C267" s="1" t="str">
        <f>"0400"</f>
        <v>0400</v>
      </c>
      <c r="D267" s="1" t="s">
        <v>68</v>
      </c>
      <c r="E267" s="1" t="s">
        <v>249</v>
      </c>
      <c r="F267" s="1" t="s">
        <v>18</v>
      </c>
      <c r="H267" s="2" t="s">
        <v>248</v>
      </c>
      <c r="J267" s="1">
        <v>2009</v>
      </c>
      <c r="K267" s="1" t="s">
        <v>17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2012-12-05T08:24:40Z</dcterms:created>
  <dcterms:modified xsi:type="dcterms:W3CDTF">2012-12-10T08:23:15Z</dcterms:modified>
</cp:coreProperties>
</file>