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8620" windowHeight="13170" activeTab="0"/>
  </bookViews>
  <sheets>
    <sheet name=" NITV_EPG_Rpt514979" sheetId="1" r:id="rId1"/>
  </sheets>
  <definedNames/>
  <calcPr fullCalcOnLoad="1"/>
</workbook>
</file>

<file path=xl/sharedStrings.xml><?xml version="1.0" encoding="utf-8"?>
<sst xmlns="http://schemas.openxmlformats.org/spreadsheetml/2006/main" count="1870" uniqueCount="384">
  <si>
    <t>Channel Name</t>
  </si>
  <si>
    <t>Date</t>
  </si>
  <si>
    <t>Start Time</t>
  </si>
  <si>
    <t>Title</t>
  </si>
  <si>
    <t>Classification</t>
  </si>
  <si>
    <t>Consumer Advice</t>
  </si>
  <si>
    <t>Digital Epg Synpopsis</t>
  </si>
  <si>
    <t>Episode Title</t>
  </si>
  <si>
    <t>Year of Production</t>
  </si>
  <si>
    <t>Language</t>
  </si>
  <si>
    <t>Country of Origin</t>
  </si>
  <si>
    <t>Nominal Length</t>
  </si>
  <si>
    <t>NITV</t>
  </si>
  <si>
    <t>Fusion With Casey Donovan</t>
  </si>
  <si>
    <t>PG</t>
  </si>
  <si>
    <t xml:space="preserve">a </t>
  </si>
  <si>
    <t>Fusion is a lively, cheeky, informative and entertaining show that features new musical talent, clips, performances and interviews. Hosted by Casey Donovan.</t>
  </si>
  <si>
    <t xml:space="preserve"> </t>
  </si>
  <si>
    <t>AUSTRALIA</t>
  </si>
  <si>
    <t>52mins</t>
  </si>
  <si>
    <t>Welcome To Wapos Bay</t>
  </si>
  <si>
    <t>G</t>
  </si>
  <si>
    <t>The kids of Wapos Bay love adventure and their playground is a vast area that's been home to their Cree ancestors for millennia. As they explore the world around them, they learn respect &amp; cooperation</t>
  </si>
  <si>
    <t>Dance Dance</t>
  </si>
  <si>
    <t>ENGLISH</t>
  </si>
  <si>
    <t>CANADA</t>
  </si>
  <si>
    <t>23mins</t>
  </si>
  <si>
    <t>My Animal Friends</t>
  </si>
  <si>
    <t>A charming series for kids told from the perspective of some of our most lovable animals. Spend some time with your animal friends</t>
  </si>
  <si>
    <t>24mins</t>
  </si>
  <si>
    <t>Bushwhacked</t>
  </si>
  <si>
    <t>Brandon challenges Kayne to catch a saltwater croc and attach a satellite tag to it to help rangers keep the local community safe.</t>
  </si>
  <si>
    <t>Saltwater Croc</t>
  </si>
  <si>
    <t>Tipi Tales</t>
  </si>
  <si>
    <t>Set in the crook of a forest, Tipi Tales are adventures in story and song, where Elizabeth, Junior, Russell and Sam play and grow together.</t>
  </si>
  <si>
    <t>Mighty Hunter</t>
  </si>
  <si>
    <t>13mins</t>
  </si>
  <si>
    <t>Shawl, The</t>
  </si>
  <si>
    <t>14mins</t>
  </si>
  <si>
    <t>Go Lingo</t>
  </si>
  <si>
    <t>A high energy game show packed with fun and challenges as students aged between 11-12 play a variety of hi-tech games using the latest in touch screen technology. Host Alanah Ahmat.</t>
  </si>
  <si>
    <t>Waabiny Time</t>
  </si>
  <si>
    <t>My Moort, my family make me djoorabiny, they make me happy.</t>
  </si>
  <si>
    <t>Family And Friends</t>
  </si>
  <si>
    <t>26mins</t>
  </si>
  <si>
    <t>Bizou</t>
  </si>
  <si>
    <t>A lively, animated pre-school series that explores the wonderful world of animals through the eyes of a cheerful little Aboriginal princess named Bizou.</t>
  </si>
  <si>
    <t>22mins</t>
  </si>
  <si>
    <t xml:space="preserve">Move It Mob Style </t>
  </si>
  <si>
    <t>We're here to get you moving and keeping fit and healthy. So get your mum, dad, brothers, sisters, aunties and uncles wherever you are to come and Move it Mob Style!</t>
  </si>
  <si>
    <t>27mins</t>
  </si>
  <si>
    <t>Kai Ora</t>
  </si>
  <si>
    <t>Anne prepares a festive urban hakari, showcasing a line-up of tasty treats prepared for her eclectic group of food connoisseurs and fun loving friends.</t>
  </si>
  <si>
    <t>NEW ZEALAND</t>
  </si>
  <si>
    <t>25mins</t>
  </si>
  <si>
    <t>Around The Traps On NITV</t>
  </si>
  <si>
    <t>Around The Traps Reviews upcoming programming for the next month.</t>
  </si>
  <si>
    <t>Te Kaea 2014</t>
  </si>
  <si>
    <t>NC</t>
  </si>
  <si>
    <t>When it happens in the Maori world, you’ll hear about it on Te Kaea first. This is Maori Television’s flagship news program's week in review, featuring local, national and international stories.</t>
  </si>
  <si>
    <t>30mins</t>
  </si>
  <si>
    <t>Awaken</t>
  </si>
  <si>
    <t>Award winning journalist Stan Grant hosts a half hour panel show, putting Aboriginal and Torres Strait Islander issues under the microscope.</t>
  </si>
  <si>
    <t>Ngurra</t>
  </si>
  <si>
    <t>At request of Kapululangu Women's Association in Balgo, PAKAM accompanied Kukatja elders on an expedition south from Balgo to record Dreaming stories for country.</t>
  </si>
  <si>
    <t>Margaret Kemarre Turner, a senior eastern Arrente woman living in Alice Springs. We are offered a glimpse into the life of this extraordinary traditional woman and knowledge holder.</t>
  </si>
  <si>
    <t>NITV On The Road: Boomerang Festival</t>
  </si>
  <si>
    <t>Boomerang is a new festival held in Byron Bay over the long weekend. It is run by Rhoda Roberts, the creator of the Dreaming Festival and is a mixture of Australian and International Indigenous Acts.</t>
  </si>
  <si>
    <t>Quique Neira</t>
  </si>
  <si>
    <t>Backyard Shorts</t>
  </si>
  <si>
    <t>In Backyard Shorts NITV showcases stories from communities around Australia.</t>
  </si>
  <si>
    <t>Journey Through Fear</t>
  </si>
  <si>
    <t>Move It Mob Style</t>
  </si>
  <si>
    <t>NITV News</t>
  </si>
  <si>
    <t>NITV National News features the rich diversity of contemporary life within Aboriginal and Torres Strait Islander communities, broadening and redefining the news and current affairs landscape.</t>
  </si>
  <si>
    <t>Anne cooks up a bountiful booty of kaimoana freshly caught from Tangaroa. Sam Kereopa, Kim Holder and Ngatapa Black chow down on Anne's fresh and unadulterated, culinary treats.</t>
  </si>
  <si>
    <t>Surviving</t>
  </si>
  <si>
    <t>Zane Saunders is a man who is proud of his Identity and Culture and embraces Kuranda in Far North Queensland as his spiritual home.</t>
  </si>
  <si>
    <t>When Sean Dewar was in high school things were looking good until a tragic bus crash coming down a treacherous range took the lives of eight of his school mates and turned his life up side down.</t>
  </si>
  <si>
    <t>Love Patrol (Series 3)</t>
  </si>
  <si>
    <t xml:space="preserve">a s </t>
  </si>
  <si>
    <t>The Love Patrol story continues with the discovery of a girl's body in the undergrowth, a creeper unsettles the community, the Minister's wife becomes increasinly unhappy with her home situation.</t>
  </si>
  <si>
    <t>VANUATU</t>
  </si>
  <si>
    <t>Samaqan: Water Stories</t>
  </si>
  <si>
    <t>Human connections to water in the indigenous world are a mix of physical and spiritual, often combining pragmatic needs with that which nourishes the soul.</t>
  </si>
  <si>
    <t>Ooligan, The</t>
  </si>
  <si>
    <t>Canning Paradise</t>
  </si>
  <si>
    <t>M</t>
  </si>
  <si>
    <t xml:space="preserve">l </t>
  </si>
  <si>
    <t>Examining the impact of the global tuna industry on the people of Papua New Guinea, this powerful documentary is about one of the world's most prized resources, and the people who pay the price for...</t>
  </si>
  <si>
    <t>PAPUA NEW GUINEA</t>
  </si>
  <si>
    <t>90mins</t>
  </si>
  <si>
    <t>Blackstone</t>
  </si>
  <si>
    <t>MA</t>
  </si>
  <si>
    <t xml:space="preserve">s </t>
  </si>
  <si>
    <t>Intense, compelling and confrontational, Blackstone is an unmuted exploration of First Nations' power and politics, unfolding over nine one-hour episodes.</t>
  </si>
  <si>
    <t>By Their Sins</t>
  </si>
  <si>
    <t>44mins</t>
  </si>
  <si>
    <t xml:space="preserve">2011 Queensland Murri Carnival </t>
  </si>
  <si>
    <t>Raw, passionate footy like you've never seen before. The inaugural QAIHC QLD Murri Carnival sees rugby league teams from regional, remote and metropolitan QLD battling it out on the Gold Coast.</t>
  </si>
  <si>
    <t>48mins</t>
  </si>
  <si>
    <t>The 42nd Annual Koori Knockout</t>
  </si>
  <si>
    <t>Top Camp Swans Vs Taree Anno's - Join Brad Cook and Luke Carroll at the 42nd Koori Knockout in Raymond Terrace for all the grass roots rugby league action.</t>
  </si>
  <si>
    <t>Top Camp Swans Vs Taree Anno's</t>
  </si>
  <si>
    <t>45mins</t>
  </si>
  <si>
    <t>Ella 7's 2009</t>
  </si>
  <si>
    <t>Mid North Coast Dolphins v Brisbane Rebels, Dubbo Rhinos v Uni of Western Sydney, Toomelah Tigers v Rosemeadow Estate.</t>
  </si>
  <si>
    <t xml:space="preserve">Natsiba 2008 </t>
  </si>
  <si>
    <t>National Aboriginal and Torres Strait Islander Basketball Association Championships 2008 - Game 9 Boxa Vs Morditj.</t>
  </si>
  <si>
    <t>56mins</t>
  </si>
  <si>
    <t>2011 Lightning Cup</t>
  </si>
  <si>
    <t>Top End grassroots AFL at its best.</t>
  </si>
  <si>
    <t>Titjikala Vs Mulga Bore</t>
  </si>
  <si>
    <t>57mins</t>
  </si>
  <si>
    <t>53mins</t>
  </si>
  <si>
    <t>Raiders Of The Lost Art</t>
  </si>
  <si>
    <t>Brandon challenges Kayne to swim with Grey Nurse Sharks and to take an underwater photograph in case one day they are gone for good.</t>
  </si>
  <si>
    <t>Grey Nurse Shark</t>
  </si>
  <si>
    <t>Trader, The</t>
  </si>
  <si>
    <t>Finders Keepers</t>
  </si>
  <si>
    <t>Moorditj walang, good health is about looking after our bodies every day. It's solid koolangka!</t>
  </si>
  <si>
    <t>Health</t>
  </si>
  <si>
    <t>Moose TV</t>
  </si>
  <si>
    <t>George returns to Moose and starts a community TV station, despite resistance from his father, who happens to be the town's (corrupt) mayor.</t>
  </si>
  <si>
    <t>Birth Of A Station</t>
  </si>
  <si>
    <t>Turn Back</t>
  </si>
  <si>
    <t>Silas Wolmby a senior Wik Ngathan Elder from the Apelech tribe shares his people's accounts of early European contact at Cape Keerweer, on the western coast of Cape York Peninsula in Far North Qld.</t>
  </si>
  <si>
    <t>11mins</t>
  </si>
  <si>
    <t>The Pearlers</t>
  </si>
  <si>
    <t>Classic short film looking at pearling in Australia in the late 1940s.</t>
  </si>
  <si>
    <t>10mins</t>
  </si>
  <si>
    <t>They Dance At Night</t>
  </si>
  <si>
    <t>Waabiny time, playing time is djooradiny, it's fun. It's about keeping walang, keeping healthy. Let's play djenborl football and learn to handball and take on the obstacle course. It's deadly koolangk</t>
  </si>
  <si>
    <t>Playtime</t>
  </si>
  <si>
    <t>Today on Kai Ora, Anne prepares a ladies lunch for Debbie Harwood and Lynette McFadden at her beach house.</t>
  </si>
  <si>
    <t>Desperate Measures</t>
  </si>
  <si>
    <t>Veteran news photographer Mervyn Bishop has been taking photos since he was nine. In this story Mervyn takes a trip down memory lane and gives insight into just some of his most treasured photos.</t>
  </si>
  <si>
    <t>15mins</t>
  </si>
  <si>
    <t>In 1871, the Reverend Samuel MacFarlane of the London Missionary Society anchored at Erub. Today, Torres Strait Islanders wherever they live come together to honour this anniversary.</t>
  </si>
  <si>
    <t>Double Trouble</t>
  </si>
  <si>
    <t>Double Trouble is a light-hearted comedy drama about twins who were separated at birth, yet one day find themselves face to face. The twins' chance meeting changes many people's lives.</t>
  </si>
  <si>
    <t>First Test, The</t>
  </si>
  <si>
    <t>Bush Plum</t>
  </si>
  <si>
    <t>This is a visual poem, capturing the imagery and connection between painting and country.  The art of Angelina Pwerle is a reflection of beliefs, of culture, of country, of its plants and animals.</t>
  </si>
  <si>
    <t>31mins</t>
  </si>
  <si>
    <t>Arctic Air</t>
  </si>
  <si>
    <t xml:space="preserve">a v </t>
  </si>
  <si>
    <t>Bobby and Mel fight to protect Nelson from a hitman.</t>
  </si>
  <si>
    <t>Professional, The</t>
  </si>
  <si>
    <t>The Boondocks</t>
  </si>
  <si>
    <t xml:space="preserve">a l n s v </t>
  </si>
  <si>
    <t>Tom is falsely accused of murder and Riley and Huey only have five hours to help him before he’s moved from a holding cell to jail</t>
  </si>
  <si>
    <t>Date With The Health Inspector, A</t>
  </si>
  <si>
    <t>USA</t>
  </si>
  <si>
    <t>ANZ Netball Championship 2014</t>
  </si>
  <si>
    <t>Netball: Anz Championship 2014 Round 3 - Vixens V Firebirds</t>
  </si>
  <si>
    <t>mins</t>
  </si>
  <si>
    <t>2011 Queensland Murri Carnival</t>
  </si>
  <si>
    <t>Raw, passionate footy like you've never seen before. The inaugural QAIHC QLD Murri Carnival sees rugby league teams from regional, remote and metropolitan QLD battling it out on the Gold Coast</t>
  </si>
  <si>
    <t>58mins</t>
  </si>
  <si>
    <t>Moree Bommerangs Vs Wellington Br Wedgetails - Join Brad Cook and Luke Carroll at the 42nd Koori Knockout in Raymond Terrace for all the grass roots rugby league action.</t>
  </si>
  <si>
    <t>Moree Bommerangs Vs Wellington Br Wedgetails</t>
  </si>
  <si>
    <t>47mins</t>
  </si>
  <si>
    <t>Northern United v Bowraville, Sydney Skindogs v Waterloo, Dubbo Rhinos v Toomelah Tigers.</t>
  </si>
  <si>
    <t>59mins</t>
  </si>
  <si>
    <t>National Aboriginal and Torres Strait Islander Basketball Association Championships 2008 - Game 10 Onslow Vs halls Creek.</t>
  </si>
  <si>
    <t>Nyirripi Vs Plenty Hwy</t>
  </si>
  <si>
    <t>Hardest Lesson, The</t>
  </si>
  <si>
    <t>Brandon challenges Kayne to go out after dark and spot little penguins sneaking out of the sea to feed their babies!</t>
  </si>
  <si>
    <t>Penguins</t>
  </si>
  <si>
    <t>Sugar Rush</t>
  </si>
  <si>
    <t>Treasure Hunt</t>
  </si>
  <si>
    <t>Kedala, day-time for the ngaangk, the sun and kedalak, night-time is when the miyak the moon comes out.</t>
  </si>
  <si>
    <t>Day And Night</t>
  </si>
  <si>
    <t>Native Title Conference 2013</t>
  </si>
  <si>
    <t>Dave Johnston speaks on The Rights to Protect Sites.</t>
  </si>
  <si>
    <t>Rights To Protect Sites, The</t>
  </si>
  <si>
    <t>Charles Gregory and Matt Patterson speak on the topic of Resource Extraction Making it Work.</t>
  </si>
  <si>
    <t>Resource Extraction: Making It Work Charles Gregory Matt Patterson</t>
  </si>
  <si>
    <t>Australian Biography</t>
  </si>
  <si>
    <t>Short Storyline: The Life Of Neville Bonner  The First Aboriginal To Enter The Australian Federal Parliament.</t>
  </si>
  <si>
    <t>Neville Bonner</t>
  </si>
  <si>
    <t>Something To Remember</t>
  </si>
  <si>
    <t>Keny, Koodjal, Dambart-One, Two Three. Counting is moorditj And do you know the kala, the colours of the rainbow</t>
  </si>
  <si>
    <t>Colours And Numbers</t>
  </si>
  <si>
    <t>Today on Kai Ora, Anne's guests are a mayor, a muso, and a master carver.</t>
  </si>
  <si>
    <t>Our Footprint</t>
  </si>
  <si>
    <t xml:space="preserve">w </t>
  </si>
  <si>
    <t>Aunty Ali was known for living at number 35 Eveleigh Street, her family and faith have shaped the way she looks at the world.</t>
  </si>
  <si>
    <t>Aunty Val is a hard working woman with a passion for life.  After losing her husband and son, her nephews and nieces drew her to Mittagong to lead a resurgence in Aboriginal Culture in the district.</t>
  </si>
  <si>
    <t>Colour Theory</t>
  </si>
  <si>
    <t>From the northernmost tip of far north Queensland, Teho Ropeyarn’s bold prints have traversed Australia, winning awards and representing the distinctive culture of the Torres Strait Islands.</t>
  </si>
  <si>
    <t>Teho Ropeyarn</t>
  </si>
  <si>
    <t>Hard Rock Medical</t>
  </si>
  <si>
    <t>Living and working in the North often means extracting the land’s natural resources. The students descend deep into the bedrock of the Canadian Shield to find out what that means.</t>
  </si>
  <si>
    <t>Down Under</t>
  </si>
  <si>
    <t>Heritage Fight</t>
  </si>
  <si>
    <t>Broome citizens and the traditional custodians of the land, the "Goolaraboloo" united together to protect what is priceless to them.</t>
  </si>
  <si>
    <t>Heritage Fight Part Two</t>
  </si>
  <si>
    <t>49mins</t>
  </si>
  <si>
    <t xml:space="preserve">Burned Bridge </t>
  </si>
  <si>
    <t xml:space="preserve">a l v w </t>
  </si>
  <si>
    <t>Beth is unable to bear the idea of Vincent undergoing ritual punishment in order to atone for his past breach of tradtional law.</t>
  </si>
  <si>
    <t>65mins</t>
  </si>
  <si>
    <t>Toomelah Tigers Vs Narwan Eels 1 - Join Brad Cook and Luke Carroll at the 42nd Koori Knockout in Raymond Terrace for all the grass roots rugby league action.</t>
  </si>
  <si>
    <t>Mid North Coast Dolphins v Deadly Dead Bulls, Waterloo Storm No. 2 v Dharawal 7s.</t>
  </si>
  <si>
    <t>50mins</t>
  </si>
  <si>
    <t>National Aboriginal and Torres Strait Islander Basketball Association Championships 2008 - Game 11 Vaysar Vs Rebels.</t>
  </si>
  <si>
    <t>Titjikala Vs Western Aranda</t>
  </si>
  <si>
    <t>Dance Monkey Dance</t>
  </si>
  <si>
    <t>In this reverse episode, Kayne challenges Brandon to help save animals that live in the city or get into a spot of bother living alongside humans.</t>
  </si>
  <si>
    <t>Melbourne</t>
  </si>
  <si>
    <t>So Smart</t>
  </si>
  <si>
    <t>Surprise</t>
  </si>
  <si>
    <t>Kwort Kwobikin, to celebrate is deadly! Moort madja, family get-togethers are deadly!</t>
  </si>
  <si>
    <t>Celebrate</t>
  </si>
  <si>
    <t>28mins</t>
  </si>
  <si>
    <t>In The Frame</t>
  </si>
  <si>
    <t>This program hosted by Rhoda Roberts takes us on a journey exploring the lives of our personalities as they talk candidly about their photos. This episode features Street Warriors-Abie and Wok Wright.</t>
  </si>
  <si>
    <t>Time To Learn, A</t>
  </si>
  <si>
    <t>Maara, hands and djena, feet are very useful to us and together with the other parts of our body help us every day. Maara baam, hands clap and djena kakarook, feet dance. It's too deadly koolangka.</t>
  </si>
  <si>
    <t>Body And Movement</t>
  </si>
  <si>
    <t>Dancing with the Stars alumni and entertainer, Tina Cross, sparkles tonight while dining on tasty treats</t>
  </si>
  <si>
    <t>The Marngrook Footy Show</t>
  </si>
  <si>
    <t>Around The Campfire</t>
  </si>
  <si>
    <t>Join Garry as he shares his story and shows you some of his special places around the small New South Wales town of Mittagong in highland country.</t>
  </si>
  <si>
    <t>Rapper ABIE "PREDATOR" WRIGHT from Street Warriors fame takes us to his special places around Newcastle and shares his love and passion for family, Community and the steel city he calls home.</t>
  </si>
  <si>
    <t>Hunting Aotearoa</t>
  </si>
  <si>
    <t xml:space="preserve">a w </t>
  </si>
  <si>
    <t>We return to the South Island to hunt for Tahr and South Island Wallaby. Howie meets Gary Ottman who takes him into the Hunter Hills to shoot wallaby and then onto Fairlie where the Tahr are close by.</t>
  </si>
  <si>
    <t>Tahr</t>
  </si>
  <si>
    <t>Howie is back in Rotorua and is schooled up in the art of Clay bird shooting. He then tries to apply his newly acquired skills in the Rotorua Gun Club Shoot Up with the help of NZ Rep Tony Truss.</t>
  </si>
  <si>
    <t>Shoot Up</t>
  </si>
  <si>
    <t>Mana Mamau</t>
  </si>
  <si>
    <t xml:space="preserve">v </t>
  </si>
  <si>
    <t>Showcasing the current generation of wrestling talent, the Impact Pro Wrestling circuit is overflowing with passionate and vibrant Maori and Pacific Island athletes.</t>
  </si>
  <si>
    <t>ENGLISH / MAORI</t>
  </si>
  <si>
    <t>By The Rapids</t>
  </si>
  <si>
    <t>Animated comedy that takes a satirical look at what happens when a thoroughly urban family relocates from Toronto to the Aboriginal community where the successful lawyer parents were born and raised.</t>
  </si>
  <si>
    <t>Flying Boomerangs</t>
  </si>
  <si>
    <t>The Flying Boomerangs tour provides a cultural experience for these young Indigenous AFL players as they merge with local Indigenous communities in South Africa and show their skills on the park.</t>
  </si>
  <si>
    <t>La Pa Lovelies v Waterloo Storm, Sydney Skindogs v Northern United.</t>
  </si>
  <si>
    <t>54mins</t>
  </si>
  <si>
    <t>Game 12 Baluna Vs Geralton - National Aboriginal and Torres Strait Islander Basketball Association Championships 2008</t>
  </si>
  <si>
    <t>Ntjalka Vs Cafl Combined</t>
  </si>
  <si>
    <t>51mins</t>
  </si>
  <si>
    <t>Self Improvement</t>
  </si>
  <si>
    <t>Brandon challenges Kayne to catch, cook and then eat an Arafura File Snake - a rare delicacy that lives in croc-infested waters in Arnhem Land!</t>
  </si>
  <si>
    <t>Arafura File Snake</t>
  </si>
  <si>
    <t>Mine</t>
  </si>
  <si>
    <t>Good Medicine</t>
  </si>
  <si>
    <t>Noongar people have been solid tool makers for a long, long time. Karli, the boomerang and kitj, the spear are very useful tools.</t>
  </si>
  <si>
    <t>Traditional Tools</t>
  </si>
  <si>
    <t>Ken Thaiday Snr</t>
  </si>
  <si>
    <t>Artist Ken Thaiday Snr takes us on a remarkable journey to Erub in the Torres Strait, home to one of Queensland's most remote communities</t>
  </si>
  <si>
    <t>62mins</t>
  </si>
  <si>
    <t>Nganampa Anwernekenhe</t>
  </si>
  <si>
    <t>Agnes Abbott was born at Loves Creek Station in the 1930s. She was raised in the bush with her Eastern Arrernte family, learning the survival tools and the ways of their culture.</t>
  </si>
  <si>
    <t>Agnes Abbott</t>
  </si>
  <si>
    <t>Dion Beasley is a 15 years old artist. He is an artist by necessity rather than choice. Dion is profoundly deaf and suffers from Muscular Dystrophy; he communicates through his drawings.</t>
  </si>
  <si>
    <t>Cheeky Dog</t>
  </si>
  <si>
    <t>21mins</t>
  </si>
  <si>
    <t>Elements, The</t>
  </si>
  <si>
    <t>Djinang, Look! It's a yongka, a kangaroo. And can you see the wetj, the emu full of feathers</t>
  </si>
  <si>
    <t>Animals And Tracks</t>
  </si>
  <si>
    <t xml:space="preserve"> Anne fuses the sounds and tastes of the Pacific with opera, as she provides the perfect stage for a feast that's created to make the palate sing.</t>
  </si>
  <si>
    <t>Around The Traps</t>
  </si>
  <si>
    <t>We wrap up what is happening around Australia in our communities in arts and culture. Hosted by Alan Clarke and Mayrah Sonter.</t>
  </si>
  <si>
    <t>Julie-Ann Stoll speaks on - Resource Extraction: Making it Work</t>
  </si>
  <si>
    <t>Resource Extraction: Making It Work Julie -Ann Stoll</t>
  </si>
  <si>
    <t>The 43rd Annual Koori Knockout</t>
  </si>
  <si>
    <t>It's kickoff time at the 43rd Annual Koori Knockout held in Newcastle, NSW. NITV Sport brings you grass roots Rugby League at it's finest!</t>
  </si>
  <si>
    <t>79mins</t>
  </si>
  <si>
    <t>Murri Rugby League Carnival 2013</t>
  </si>
  <si>
    <t>NITV Sport brings you all the exciting local rugby league action from the 2013 Murri Rugby League Carnival held in Ipswich, Queensland!</t>
  </si>
  <si>
    <t>Yarrabah Seahawks V Cherbourg United</t>
  </si>
  <si>
    <t>64mins</t>
  </si>
  <si>
    <t>Murri Carnival 2012: The Documentary</t>
  </si>
  <si>
    <t>Go behind the scenes of the pinnacle of Queensland Aboriginal rugby league, join NITV at the 2012 Murri Rugby League Carnival.</t>
  </si>
  <si>
    <t>46mins</t>
  </si>
  <si>
    <t>Inverell Roosters Vs Kalateenee Crickets - Join Brad Cook and Luke Carroll at the 42nd Koori Knockout in Raymond Terrace for all the grass roots rugby league action.</t>
  </si>
  <si>
    <t>Inverell Roosters Vs Kalateenee Crickets</t>
  </si>
  <si>
    <t>Syd Skindogs v Rosemeadow Est, Kempsey v Toomelah Storm, Waterloo Storm v Yolgnu 7s, Dubbo Rhinos v Moree Strong Blacks.</t>
  </si>
  <si>
    <t>Game 13 Central QLD Vs Coolaroo - National Aboriginal and Torres Strait Islander Basketball Association Championships 2008</t>
  </si>
  <si>
    <t>Warren Creek Vs Amata</t>
  </si>
  <si>
    <t xml:space="preserve">NITV On The Road: Saltwater Freshwater </t>
  </si>
  <si>
    <t>Coloured Stone: In this episode of On the Road Bunna Lawrie shares the stories behind the songs and talks about the history of Coloured Stone when they first started touring and where they are today.</t>
  </si>
  <si>
    <t>Coloured Stone</t>
  </si>
  <si>
    <t>Patients</t>
  </si>
  <si>
    <t>Time For Pride, A</t>
  </si>
  <si>
    <t>Yarramundi Kids</t>
  </si>
  <si>
    <t>Today's show is about celebrations, including Naidoc Week. Jessica Mauboy sings "Up Down." A diablo expert shows his skills &amp; we learn more words in the Darug language</t>
  </si>
  <si>
    <t>Celebrations</t>
  </si>
  <si>
    <t>Today's show is about reading the land &amp; making sense of the weather..</t>
  </si>
  <si>
    <t>Reading The Land</t>
  </si>
  <si>
    <t>Thunder</t>
  </si>
  <si>
    <t>Promise, The</t>
  </si>
  <si>
    <t>Tree House, The</t>
  </si>
  <si>
    <t>Race, The</t>
  </si>
  <si>
    <t>NITV News Week In Review</t>
  </si>
  <si>
    <t xml:space="preserve">Larger Than Life </t>
  </si>
  <si>
    <t>A concert series produced featuring 5 Canadian Aboriginal performers.</t>
  </si>
  <si>
    <t>Rhef 2013</t>
  </si>
  <si>
    <t>Rural Health Education Foundation delivers topical, high quality, evidence-based educational programs enriched by the voluntary participation of the best health and medical experts in Australia.</t>
  </si>
  <si>
    <t>New Bush Telegraph, The</t>
  </si>
  <si>
    <t>Pacifica: Tales From The South Seas</t>
  </si>
  <si>
    <t>Tales of adventure, stories of heroes and colourful characters, spellbinding tales of customs and traditions of the unique peoples and societies of the South Pacific.</t>
  </si>
  <si>
    <t>Solomon Islands</t>
  </si>
  <si>
    <t>Maori Tv's Native Affairs 2014 Ep 2</t>
  </si>
  <si>
    <t>0mins</t>
  </si>
  <si>
    <t>Unearthed</t>
  </si>
  <si>
    <t>Jade Jackson dreams of being an entrepreneur and since beginning work at the Waradah Aboriginal Centre, she is starting to believe she can achieve anything.</t>
  </si>
  <si>
    <t>Unearthed: Jade Jackson</t>
  </si>
  <si>
    <t>Nahdia has moved into her first house and is trying to transition into a member of the community. Full of turmoil and anger she is learning how to deal with her issues and move forward with her mentor</t>
  </si>
  <si>
    <t>Unearthed: Nahdia Noter</t>
  </si>
  <si>
    <t>Surfing The Healing Wave</t>
  </si>
  <si>
    <t>A documentary about a spectacular annual surfing event that brings Indigenous Australians together in a celebration of their cultural identity.</t>
  </si>
  <si>
    <t>Boomerang is a new festival held in Byron Bay over the long weekend. It is run by Rhoda Roberts, ther creator of the Dreaming Festival and is a mixture of Australian and International Indigenous Acts.</t>
  </si>
  <si>
    <t>Busby Marou</t>
  </si>
  <si>
    <t>We Were Children</t>
  </si>
  <si>
    <t>We Were Children tells the heartbreaking true story of Lyna Hart and Glen Anaquod, removed from their homes at the ages of four and six and forced to adapt to a strange, threatening new world.</t>
  </si>
  <si>
    <t>ENGLISH / FRENCH</t>
  </si>
  <si>
    <t>83mins</t>
  </si>
  <si>
    <t>Raw, passionate footy like you've never seen before. The inaugural QAIHC QLD Rugby League Murri Carnival Grand Final.</t>
  </si>
  <si>
    <t>Footy: The La Perouse Way</t>
  </si>
  <si>
    <t>The story of a community whose beginnings were marked by racial division, and its embracing of football as a starting point to put historic differences behind it, forging a unique mix of cultures.</t>
  </si>
  <si>
    <t>Kelly Breed v Eastern Spirit, Uni Western Sydney v Central Coast Pelicans, Dharawal 7s v Bowraville, UTS Waterloo Storm v Coonamble Cougars.</t>
  </si>
  <si>
    <t>Natsiba 2008</t>
  </si>
  <si>
    <t>National Aboriginal and Torres Strait Islander Basketball Association Championships 2008 - Game 14 Women's Grand Final.</t>
  </si>
  <si>
    <t>Rovers Vs Central Arrente</t>
  </si>
  <si>
    <t>Whitehouse: In This episode of On The Road home grown band from the mid north coast of NSW Whitehouse rock it out with their funky grooves and front man Grant Saunders shares his personal stories.</t>
  </si>
  <si>
    <t>Whitehouse</t>
  </si>
  <si>
    <t>Volumz</t>
  </si>
  <si>
    <t>Host Patrick Mau, aka Torres Strait Island hip-hop artist MauPower, is joined on the Volumz lounge by Casey Donovan, who talks about her success post-Australian Idol, Emma Donovan and Deline Briscoe.</t>
  </si>
  <si>
    <t>A-League Live</t>
  </si>
  <si>
    <t>A-League Live Round 24: Adelaide United V Sydney FC</t>
  </si>
  <si>
    <t>Dreamtime To Dance</t>
  </si>
  <si>
    <t>This is an intimate account of the challenges a group of young Indigenous performers face in the pursuit of their dreams, as the staff of their dance college battle to keep from being closed down.</t>
  </si>
  <si>
    <t>Away From Country</t>
  </si>
  <si>
    <t>Away From Country captures the essence of Indigenous excellence on and off the sporting field and highlights the journeys of our Indigenous sportspeople.</t>
  </si>
  <si>
    <t>Khalen Young: Hell Of A Ride</t>
  </si>
  <si>
    <t>Barefoot Sunday 2014 Ep 3</t>
  </si>
  <si>
    <t>NITV Sport brings you our very own Barefoot Sunday show combining news and events from regional and remote areas with coverage from the 2014 Koori Knockouts and Murri Carvival games.</t>
  </si>
  <si>
    <t>120mins</t>
  </si>
  <si>
    <t>Going Bush</t>
  </si>
  <si>
    <t>Cathy and Luke come face to face with the outback icon of Uluru, a singing dingo and an Aboriginal superhero in spandex underpants.</t>
  </si>
  <si>
    <t>Red Centre, Black Jesus</t>
  </si>
  <si>
    <t>The community of Pipalyatjara is the most westerly community of the APY Lands in the deserts of central Australia. Elders Sean Williamson and Molly Miller provide an insight to life on their country.</t>
  </si>
  <si>
    <t>The Tipping Points</t>
  </si>
  <si>
    <t>An expedition across the Greenland Ice-Sheet all the way north to Qaanaaq a remote Inuit community to explore the rate of melt of the Greenland Ice-Sheet and its effects on global ocean circulation.</t>
  </si>
  <si>
    <t>Greenland Ice-Sheet Melt, The</t>
  </si>
  <si>
    <t>Rabbit-Proof Fence</t>
  </si>
  <si>
    <t>Based on a true story, three Aboriginal girls escape after being taken from their family as part of the 'White Australia' policy, and set off on a treacherous journey to find their way home. #SBSfilm</t>
  </si>
  <si>
    <t>94mins</t>
  </si>
  <si>
    <t>Mid North Coast Dolphins v Brisbane Rebels, Rosemeadow Eastern v Waterloo Storm No. 2, Nambucca v Coonamble Rams, Toomelah Tigers v Nari Nari Warriors.</t>
  </si>
  <si>
    <t>National Aboriginal and Torres Strait Islander Basketball Association Championships 2008 - Game 15 Men's Grand Final.</t>
  </si>
  <si>
    <t>Ntjalka Vs Plenty Hwy</t>
  </si>
  <si>
    <t xml:space="preserve">  </t>
  </si>
  <si>
    <t>Maori Television's flagship current affairs show, Native Affairs, mixes pre-recorded stories with live interviews and panels, where invited guests discuss the latest events.</t>
  </si>
  <si>
    <t>AFL panel show with hosts; Grant Hansen, Gilbert McAdam, Chris Johnson, Leila Gurruwiwi and Shelly Ware.</t>
  </si>
  <si>
    <t>Kurrarlkatjanu -Last Generaton</t>
  </si>
  <si>
    <t>A Very Busy Woman</t>
  </si>
  <si>
    <t>Zane Saunders</t>
  </si>
  <si>
    <t>Sean Dewar</t>
  </si>
  <si>
    <t>Boxa Vs Morditj</t>
  </si>
  <si>
    <t>Through The Eyes Of The Lens</t>
  </si>
  <si>
    <t>Coming Of The Light</t>
  </si>
  <si>
    <t>Onslow Vs Halls Creek</t>
  </si>
  <si>
    <t>Ali Golding</t>
  </si>
  <si>
    <t>Val Russell Mulcahy</t>
  </si>
  <si>
    <t>Vaysar Vs Rebels</t>
  </si>
  <si>
    <t xml:space="preserve">Street Warriors </t>
  </si>
  <si>
    <t>Mittagong</t>
  </si>
  <si>
    <t>Newcastle</t>
  </si>
  <si>
    <t>Baluna Vs Geralton</t>
  </si>
  <si>
    <t>Newcastle Yowies V La Perouse</t>
  </si>
  <si>
    <t>Central Queensland Vs Coolaroo</t>
  </si>
  <si>
    <t>Jade Jackson</t>
  </si>
  <si>
    <t>Nahdia Noter</t>
  </si>
  <si>
    <t>Women's Grand Final</t>
  </si>
  <si>
    <t>Men's Grand Final</t>
  </si>
  <si>
    <t>Pipalyatjara-Our Land, Our Future</t>
  </si>
  <si>
    <t>NITV WEEK 11: Sunday 9 March 2014 to Saturday 16 March 2014</t>
  </si>
  <si>
    <t>NITV WEEK 12: Sunday 17 March 2014 to Saturday 22 March 2014</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</si>
</sst>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40">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12"/>
      <name val="Calibri"/>
      <family val="2"/>
    </font>
    <font>
      <u val="single"/>
      <sz val="11"/>
      <color indexed="20"/>
      <name val="Calibri"/>
      <family val="2"/>
    </font>
    <font>
      <b/>
      <sz val="22"/>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22"/>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6">
    <xf numFmtId="0" fontId="0" fillId="0" borderId="0" xfId="0" applyFont="1" applyAlignment="1">
      <alignment/>
    </xf>
    <xf numFmtId="0" fontId="0" fillId="0" borderId="0" xfId="0" applyFill="1" applyAlignment="1">
      <alignment/>
    </xf>
    <xf numFmtId="0" fontId="0" fillId="0" borderId="0" xfId="0" applyFont="1" applyFill="1" applyAlignment="1">
      <alignment vertical="center"/>
    </xf>
    <xf numFmtId="0" fontId="0" fillId="33" borderId="0" xfId="0" applyFill="1" applyAlignment="1">
      <alignment/>
    </xf>
    <xf numFmtId="0" fontId="39" fillId="33" borderId="0" xfId="0" applyFont="1" applyFill="1" applyAlignment="1">
      <alignment/>
    </xf>
    <xf numFmtId="0" fontId="0" fillId="33" borderId="0" xfId="0" applyFill="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352425</xdr:colOff>
      <xdr:row>0</xdr:row>
      <xdr:rowOff>1552575</xdr:rowOff>
    </xdr:to>
    <xdr:pic>
      <xdr:nvPicPr>
        <xdr:cNvPr id="1" name="Picture 6"/>
        <xdr:cNvPicPr preferRelativeResize="1">
          <a:picLocks noChangeAspect="1"/>
        </xdr:cNvPicPr>
      </xdr:nvPicPr>
      <xdr:blipFill>
        <a:blip r:embed="rId1"/>
        <a:stretch>
          <a:fillRect/>
        </a:stretch>
      </xdr:blipFill>
      <xdr:spPr>
        <a:xfrm>
          <a:off x="0" y="0"/>
          <a:ext cx="10210800" cy="1552575"/>
        </a:xfrm>
        <a:prstGeom prst="rect">
          <a:avLst/>
        </a:prstGeom>
        <a:solidFill>
          <a:srgbClr val="C0504D"/>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73"/>
  <sheetViews>
    <sheetView tabSelected="1" zoomScalePageLayoutView="0" workbookViewId="0" topLeftCell="A1">
      <pane ySplit="3" topLeftCell="A4" activePane="bottomLeft" state="frozen"/>
      <selection pane="topLeft" activeCell="A1" sqref="A1"/>
      <selection pane="bottomLeft" activeCell="D7" sqref="D7"/>
    </sheetView>
  </sheetViews>
  <sheetFormatPr defaultColWidth="9.140625" defaultRowHeight="15"/>
  <cols>
    <col min="1" max="1" width="14.140625" style="0" bestFit="1" customWidth="1"/>
    <col min="2" max="2" width="10.421875" style="0" bestFit="1" customWidth="1"/>
    <col min="3" max="3" width="10.00390625" style="0" bestFit="1" customWidth="1"/>
    <col min="4" max="4" width="38.140625" style="0" bestFit="1" customWidth="1"/>
    <col min="5" max="5" width="62.421875" style="0" bestFit="1" customWidth="1"/>
    <col min="6" max="6" width="12.7109375" style="0" bestFit="1" customWidth="1"/>
    <col min="7" max="7" width="18.57421875" style="0" customWidth="1"/>
    <col min="8" max="8" width="72.8515625" style="0" customWidth="1"/>
    <col min="9" max="9" width="17.57421875" style="0" bestFit="1" customWidth="1"/>
    <col min="10" max="10" width="17.421875" style="0" bestFit="1" customWidth="1"/>
    <col min="11" max="11" width="19.421875" style="0" bestFit="1" customWidth="1"/>
    <col min="12" max="12" width="15.140625" style="0" bestFit="1" customWidth="1"/>
  </cols>
  <sheetData>
    <row r="1" spans="1:5" s="3" customFormat="1" ht="123.75" customHeight="1">
      <c r="A1" s="5"/>
      <c r="B1" s="5"/>
      <c r="C1" s="5"/>
      <c r="D1" s="5"/>
      <c r="E1" s="5"/>
    </row>
    <row r="2" spans="1:8" s="3" customFormat="1" ht="54.75" customHeight="1">
      <c r="A2" s="4" t="s">
        <v>383</v>
      </c>
      <c r="B2" s="4"/>
      <c r="C2" s="4"/>
      <c r="D2" s="4"/>
      <c r="E2" s="4" t="s">
        <v>382</v>
      </c>
      <c r="F2" s="4"/>
      <c r="G2" s="4"/>
      <c r="H2" s="4"/>
    </row>
    <row r="3" spans="1:12" ht="15">
      <c r="A3" t="s">
        <v>0</v>
      </c>
      <c r="B3" t="s">
        <v>1</v>
      </c>
      <c r="C3" t="s">
        <v>2</v>
      </c>
      <c r="D3" t="s">
        <v>3</v>
      </c>
      <c r="E3" t="s">
        <v>7</v>
      </c>
      <c r="F3" t="s">
        <v>4</v>
      </c>
      <c r="G3" t="s">
        <v>5</v>
      </c>
      <c r="H3" t="s">
        <v>6</v>
      </c>
      <c r="I3" t="s">
        <v>8</v>
      </c>
      <c r="J3" t="s">
        <v>9</v>
      </c>
      <c r="K3" t="s">
        <v>10</v>
      </c>
      <c r="L3" t="s">
        <v>11</v>
      </c>
    </row>
    <row r="4" spans="1:12" ht="15">
      <c r="A4" t="s">
        <v>12</v>
      </c>
      <c r="B4" t="str">
        <f aca="true" t="shared" si="0" ref="B4:B40">"2014-03-17"</f>
        <v>2014-03-17</v>
      </c>
      <c r="C4" t="str">
        <f>"0500"</f>
        <v>0500</v>
      </c>
      <c r="D4" t="s">
        <v>13</v>
      </c>
      <c r="F4" t="s">
        <v>14</v>
      </c>
      <c r="G4" t="s">
        <v>15</v>
      </c>
      <c r="H4" t="s">
        <v>16</v>
      </c>
      <c r="I4">
        <v>2012</v>
      </c>
      <c r="K4" t="s">
        <v>18</v>
      </c>
      <c r="L4" t="s">
        <v>19</v>
      </c>
    </row>
    <row r="5" spans="1:12" ht="15">
      <c r="A5" t="s">
        <v>12</v>
      </c>
      <c r="B5" t="str">
        <f t="shared" si="0"/>
        <v>2014-03-17</v>
      </c>
      <c r="C5" t="str">
        <f>"0600"</f>
        <v>0600</v>
      </c>
      <c r="D5" t="s">
        <v>20</v>
      </c>
      <c r="E5" t="s">
        <v>23</v>
      </c>
      <c r="F5" t="s">
        <v>21</v>
      </c>
      <c r="H5" t="s">
        <v>22</v>
      </c>
      <c r="I5">
        <v>2005</v>
      </c>
      <c r="J5" t="s">
        <v>24</v>
      </c>
      <c r="K5" t="s">
        <v>25</v>
      </c>
      <c r="L5" t="s">
        <v>26</v>
      </c>
    </row>
    <row r="6" spans="1:12" ht="15">
      <c r="A6" t="s">
        <v>12</v>
      </c>
      <c r="B6" t="str">
        <f t="shared" si="0"/>
        <v>2014-03-17</v>
      </c>
      <c r="C6" t="str">
        <f>"0630"</f>
        <v>0630</v>
      </c>
      <c r="D6" t="s">
        <v>27</v>
      </c>
      <c r="F6" t="s">
        <v>21</v>
      </c>
      <c r="H6" t="s">
        <v>28</v>
      </c>
      <c r="I6">
        <v>2013</v>
      </c>
      <c r="J6" t="s">
        <v>24</v>
      </c>
      <c r="K6" t="s">
        <v>18</v>
      </c>
      <c r="L6" t="s">
        <v>29</v>
      </c>
    </row>
    <row r="7" spans="1:12" ht="15">
      <c r="A7" t="s">
        <v>12</v>
      </c>
      <c r="B7" t="str">
        <f t="shared" si="0"/>
        <v>2014-03-17</v>
      </c>
      <c r="C7" t="str">
        <f>"0700"</f>
        <v>0700</v>
      </c>
      <c r="D7" t="s">
        <v>30</v>
      </c>
      <c r="E7" t="s">
        <v>32</v>
      </c>
      <c r="F7" t="s">
        <v>21</v>
      </c>
      <c r="H7" t="s">
        <v>31</v>
      </c>
      <c r="I7">
        <v>2012</v>
      </c>
      <c r="K7" t="s">
        <v>18</v>
      </c>
      <c r="L7" t="s">
        <v>26</v>
      </c>
    </row>
    <row r="8" spans="1:12" ht="15">
      <c r="A8" t="s">
        <v>12</v>
      </c>
      <c r="B8" t="str">
        <f t="shared" si="0"/>
        <v>2014-03-17</v>
      </c>
      <c r="C8" t="str">
        <f>"0730"</f>
        <v>0730</v>
      </c>
      <c r="D8" t="s">
        <v>33</v>
      </c>
      <c r="E8" t="s">
        <v>35</v>
      </c>
      <c r="F8" t="s">
        <v>21</v>
      </c>
      <c r="H8" t="s">
        <v>34</v>
      </c>
      <c r="I8">
        <v>2002</v>
      </c>
      <c r="K8" t="s">
        <v>25</v>
      </c>
      <c r="L8" t="s">
        <v>36</v>
      </c>
    </row>
    <row r="9" spans="1:12" ht="15">
      <c r="A9" t="s">
        <v>12</v>
      </c>
      <c r="B9" t="str">
        <f t="shared" si="0"/>
        <v>2014-03-17</v>
      </c>
      <c r="C9" t="str">
        <f>"0745"</f>
        <v>0745</v>
      </c>
      <c r="D9" t="s">
        <v>33</v>
      </c>
      <c r="E9" t="s">
        <v>37</v>
      </c>
      <c r="F9" t="s">
        <v>21</v>
      </c>
      <c r="H9" t="s">
        <v>34</v>
      </c>
      <c r="I9">
        <v>2002</v>
      </c>
      <c r="K9" t="s">
        <v>25</v>
      </c>
      <c r="L9" t="s">
        <v>38</v>
      </c>
    </row>
    <row r="10" spans="1:12" ht="15">
      <c r="A10" t="s">
        <v>12</v>
      </c>
      <c r="B10" t="str">
        <f t="shared" si="0"/>
        <v>2014-03-17</v>
      </c>
      <c r="C10" t="str">
        <f>"0800"</f>
        <v>0800</v>
      </c>
      <c r="D10" t="s">
        <v>39</v>
      </c>
      <c r="F10" t="s">
        <v>21</v>
      </c>
      <c r="H10" t="s">
        <v>40</v>
      </c>
      <c r="I10">
        <v>2011</v>
      </c>
      <c r="K10" t="s">
        <v>18</v>
      </c>
      <c r="L10" t="s">
        <v>29</v>
      </c>
    </row>
    <row r="11" spans="1:12" ht="15">
      <c r="A11" t="s">
        <v>12</v>
      </c>
      <c r="B11" t="str">
        <f t="shared" si="0"/>
        <v>2014-03-17</v>
      </c>
      <c r="C11" t="str">
        <f>"0830"</f>
        <v>0830</v>
      </c>
      <c r="D11" t="s">
        <v>41</v>
      </c>
      <c r="E11" t="s">
        <v>43</v>
      </c>
      <c r="F11" t="s">
        <v>21</v>
      </c>
      <c r="H11" t="s">
        <v>42</v>
      </c>
      <c r="I11">
        <v>2009</v>
      </c>
      <c r="J11" t="s">
        <v>24</v>
      </c>
      <c r="K11" t="s">
        <v>18</v>
      </c>
      <c r="L11" t="s">
        <v>44</v>
      </c>
    </row>
    <row r="12" spans="1:12" ht="15">
      <c r="A12" t="s">
        <v>12</v>
      </c>
      <c r="B12" t="str">
        <f t="shared" si="0"/>
        <v>2014-03-17</v>
      </c>
      <c r="C12" t="str">
        <f>"0900"</f>
        <v>0900</v>
      </c>
      <c r="D12" t="s">
        <v>45</v>
      </c>
      <c r="F12" t="s">
        <v>21</v>
      </c>
      <c r="H12" t="s">
        <v>46</v>
      </c>
      <c r="I12">
        <v>2010</v>
      </c>
      <c r="K12" t="s">
        <v>25</v>
      </c>
      <c r="L12" t="s">
        <v>47</v>
      </c>
    </row>
    <row r="13" spans="1:12" ht="15">
      <c r="A13" t="s">
        <v>12</v>
      </c>
      <c r="B13" t="str">
        <f t="shared" si="0"/>
        <v>2014-03-17</v>
      </c>
      <c r="C13" t="str">
        <f>"0930"</f>
        <v>0930</v>
      </c>
      <c r="D13" t="s">
        <v>48</v>
      </c>
      <c r="F13" t="s">
        <v>21</v>
      </c>
      <c r="H13" t="s">
        <v>49</v>
      </c>
      <c r="I13">
        <v>0</v>
      </c>
      <c r="K13" t="s">
        <v>18</v>
      </c>
      <c r="L13" t="s">
        <v>50</v>
      </c>
    </row>
    <row r="14" spans="1:12" ht="15">
      <c r="A14" t="s">
        <v>12</v>
      </c>
      <c r="B14" t="str">
        <f t="shared" si="0"/>
        <v>2014-03-17</v>
      </c>
      <c r="C14" t="str">
        <f>"1000"</f>
        <v>1000</v>
      </c>
      <c r="D14" t="s">
        <v>51</v>
      </c>
      <c r="F14" t="s">
        <v>21</v>
      </c>
      <c r="H14" t="s">
        <v>52</v>
      </c>
      <c r="I14">
        <v>2008</v>
      </c>
      <c r="K14" t="s">
        <v>53</v>
      </c>
      <c r="L14" t="s">
        <v>54</v>
      </c>
    </row>
    <row r="15" spans="1:12" ht="15">
      <c r="A15" t="s">
        <v>12</v>
      </c>
      <c r="B15" t="str">
        <f t="shared" si="0"/>
        <v>2014-03-17</v>
      </c>
      <c r="C15" t="str">
        <f>"1030"</f>
        <v>1030</v>
      </c>
      <c r="D15" t="s">
        <v>55</v>
      </c>
      <c r="H15" t="s">
        <v>56</v>
      </c>
      <c r="I15">
        <v>0</v>
      </c>
      <c r="K15" t="s">
        <v>18</v>
      </c>
      <c r="L15" t="s">
        <v>44</v>
      </c>
    </row>
    <row r="16" spans="1:12" ht="15">
      <c r="A16" t="s">
        <v>12</v>
      </c>
      <c r="B16" t="str">
        <f t="shared" si="0"/>
        <v>2014-03-17</v>
      </c>
      <c r="C16" t="str">
        <f>"1100"</f>
        <v>1100</v>
      </c>
      <c r="D16" t="s">
        <v>57</v>
      </c>
      <c r="F16" t="s">
        <v>58</v>
      </c>
      <c r="H16" t="s">
        <v>59</v>
      </c>
      <c r="I16">
        <v>2014</v>
      </c>
      <c r="K16" t="s">
        <v>53</v>
      </c>
      <c r="L16" t="s">
        <v>60</v>
      </c>
    </row>
    <row r="17" spans="1:12" ht="15">
      <c r="A17" t="s">
        <v>12</v>
      </c>
      <c r="B17" t="str">
        <f t="shared" si="0"/>
        <v>2014-03-17</v>
      </c>
      <c r="C17" t="str">
        <f>"1130"</f>
        <v>1130</v>
      </c>
      <c r="D17" t="s">
        <v>61</v>
      </c>
      <c r="F17" t="s">
        <v>58</v>
      </c>
      <c r="H17" t="s">
        <v>62</v>
      </c>
      <c r="I17">
        <v>2014</v>
      </c>
      <c r="K17" t="s">
        <v>18</v>
      </c>
      <c r="L17" t="s">
        <v>60</v>
      </c>
    </row>
    <row r="18" spans="1:12" ht="15">
      <c r="A18" t="s">
        <v>12</v>
      </c>
      <c r="B18" t="str">
        <f t="shared" si="0"/>
        <v>2014-03-17</v>
      </c>
      <c r="C18" t="str">
        <f>"1200"</f>
        <v>1200</v>
      </c>
      <c r="D18" t="s">
        <v>63</v>
      </c>
      <c r="E18" t="s">
        <v>360</v>
      </c>
      <c r="F18" t="s">
        <v>21</v>
      </c>
      <c r="H18" t="s">
        <v>64</v>
      </c>
      <c r="I18">
        <v>2013</v>
      </c>
      <c r="K18" t="s">
        <v>18</v>
      </c>
      <c r="L18" t="s">
        <v>38</v>
      </c>
    </row>
    <row r="19" spans="1:12" ht="15">
      <c r="A19" t="s">
        <v>12</v>
      </c>
      <c r="B19" t="str">
        <f t="shared" si="0"/>
        <v>2014-03-17</v>
      </c>
      <c r="C19" t="str">
        <f>"1215"</f>
        <v>1215</v>
      </c>
      <c r="D19" t="s">
        <v>63</v>
      </c>
      <c r="E19" t="s">
        <v>361</v>
      </c>
      <c r="F19" t="s">
        <v>21</v>
      </c>
      <c r="H19" t="s">
        <v>65</v>
      </c>
      <c r="I19">
        <v>2013</v>
      </c>
      <c r="K19" t="s">
        <v>18</v>
      </c>
      <c r="L19" t="s">
        <v>36</v>
      </c>
    </row>
    <row r="20" spans="1:12" ht="15">
      <c r="A20" t="s">
        <v>12</v>
      </c>
      <c r="B20" t="str">
        <f t="shared" si="0"/>
        <v>2014-03-17</v>
      </c>
      <c r="C20" t="str">
        <f>"1230"</f>
        <v>1230</v>
      </c>
      <c r="D20" t="s">
        <v>66</v>
      </c>
      <c r="E20" t="s">
        <v>68</v>
      </c>
      <c r="F20" t="s">
        <v>21</v>
      </c>
      <c r="H20" t="s">
        <v>67</v>
      </c>
      <c r="I20">
        <v>0</v>
      </c>
      <c r="K20" t="s">
        <v>18</v>
      </c>
      <c r="L20" t="s">
        <v>19</v>
      </c>
    </row>
    <row r="21" spans="1:12" ht="15">
      <c r="A21" t="s">
        <v>12</v>
      </c>
      <c r="B21" t="str">
        <f t="shared" si="0"/>
        <v>2014-03-17</v>
      </c>
      <c r="C21" t="str">
        <f>"1330"</f>
        <v>1330</v>
      </c>
      <c r="D21" t="s">
        <v>69</v>
      </c>
      <c r="F21" t="s">
        <v>14</v>
      </c>
      <c r="H21" t="s">
        <v>70</v>
      </c>
      <c r="I21">
        <v>0</v>
      </c>
      <c r="K21" t="s">
        <v>18</v>
      </c>
      <c r="L21" t="s">
        <v>44</v>
      </c>
    </row>
    <row r="22" spans="1:12" ht="15">
      <c r="A22" t="s">
        <v>12</v>
      </c>
      <c r="B22" t="str">
        <f t="shared" si="0"/>
        <v>2014-03-17</v>
      </c>
      <c r="C22" t="str">
        <f>"1400"</f>
        <v>1400</v>
      </c>
      <c r="D22" t="s">
        <v>69</v>
      </c>
      <c r="F22" t="s">
        <v>14</v>
      </c>
      <c r="H22" t="s">
        <v>70</v>
      </c>
      <c r="I22">
        <v>0</v>
      </c>
      <c r="K22" t="s">
        <v>18</v>
      </c>
      <c r="L22" t="s">
        <v>50</v>
      </c>
    </row>
    <row r="23" spans="1:12" ht="15">
      <c r="A23" t="s">
        <v>12</v>
      </c>
      <c r="B23" t="str">
        <f t="shared" si="0"/>
        <v>2014-03-17</v>
      </c>
      <c r="C23" t="str">
        <f>"1430"</f>
        <v>1430</v>
      </c>
      <c r="D23" t="s">
        <v>30</v>
      </c>
      <c r="E23" t="s">
        <v>32</v>
      </c>
      <c r="F23" t="s">
        <v>21</v>
      </c>
      <c r="H23" t="s">
        <v>31</v>
      </c>
      <c r="I23">
        <v>2012</v>
      </c>
      <c r="K23" t="s">
        <v>18</v>
      </c>
      <c r="L23" t="s">
        <v>26</v>
      </c>
    </row>
    <row r="24" spans="1:12" ht="15">
      <c r="A24" t="s">
        <v>12</v>
      </c>
      <c r="B24" t="str">
        <f t="shared" si="0"/>
        <v>2014-03-17</v>
      </c>
      <c r="C24" t="str">
        <f>"1500"</f>
        <v>1500</v>
      </c>
      <c r="D24" t="s">
        <v>20</v>
      </c>
      <c r="E24" t="s">
        <v>71</v>
      </c>
      <c r="F24" t="s">
        <v>21</v>
      </c>
      <c r="H24" t="s">
        <v>22</v>
      </c>
      <c r="I24">
        <v>2005</v>
      </c>
      <c r="J24" t="s">
        <v>24</v>
      </c>
      <c r="K24" t="s">
        <v>25</v>
      </c>
      <c r="L24" t="s">
        <v>26</v>
      </c>
    </row>
    <row r="25" spans="1:12" ht="15">
      <c r="A25" t="s">
        <v>12</v>
      </c>
      <c r="B25" t="str">
        <f t="shared" si="0"/>
        <v>2014-03-17</v>
      </c>
      <c r="C25" t="str">
        <f>"1530"</f>
        <v>1530</v>
      </c>
      <c r="D25" t="s">
        <v>45</v>
      </c>
      <c r="F25" t="s">
        <v>21</v>
      </c>
      <c r="H25" t="s">
        <v>46</v>
      </c>
      <c r="I25">
        <v>2010</v>
      </c>
      <c r="K25" t="s">
        <v>25</v>
      </c>
      <c r="L25" t="s">
        <v>47</v>
      </c>
    </row>
    <row r="26" spans="1:12" ht="15">
      <c r="A26" t="s">
        <v>12</v>
      </c>
      <c r="B26" t="str">
        <f t="shared" si="0"/>
        <v>2014-03-17</v>
      </c>
      <c r="C26" t="str">
        <f>"1600"</f>
        <v>1600</v>
      </c>
      <c r="D26" t="s">
        <v>72</v>
      </c>
      <c r="F26" t="s">
        <v>21</v>
      </c>
      <c r="H26" t="s">
        <v>49</v>
      </c>
      <c r="I26">
        <v>0</v>
      </c>
      <c r="J26" t="s">
        <v>24</v>
      </c>
      <c r="K26" t="s">
        <v>18</v>
      </c>
      <c r="L26" t="s">
        <v>26</v>
      </c>
    </row>
    <row r="27" spans="1:12" ht="15">
      <c r="A27" t="s">
        <v>12</v>
      </c>
      <c r="B27" t="str">
        <f t="shared" si="0"/>
        <v>2014-03-17</v>
      </c>
      <c r="C27" t="str">
        <f>"1630"</f>
        <v>1630</v>
      </c>
      <c r="D27" t="s">
        <v>27</v>
      </c>
      <c r="F27" t="s">
        <v>21</v>
      </c>
      <c r="H27" t="s">
        <v>28</v>
      </c>
      <c r="I27">
        <v>2013</v>
      </c>
      <c r="J27" t="s">
        <v>24</v>
      </c>
      <c r="K27" t="s">
        <v>18</v>
      </c>
      <c r="L27" t="s">
        <v>29</v>
      </c>
    </row>
    <row r="28" spans="1:12" ht="15">
      <c r="A28" t="s">
        <v>12</v>
      </c>
      <c r="B28" t="str">
        <f t="shared" si="0"/>
        <v>2014-03-17</v>
      </c>
      <c r="C28" t="str">
        <f>"1700"</f>
        <v>1700</v>
      </c>
      <c r="D28" t="s">
        <v>39</v>
      </c>
      <c r="F28" t="s">
        <v>21</v>
      </c>
      <c r="H28" t="s">
        <v>40</v>
      </c>
      <c r="I28">
        <v>2011</v>
      </c>
      <c r="K28" t="s">
        <v>18</v>
      </c>
      <c r="L28" t="s">
        <v>29</v>
      </c>
    </row>
    <row r="29" spans="1:12" ht="15">
      <c r="A29" t="s">
        <v>12</v>
      </c>
      <c r="B29" t="str">
        <f t="shared" si="0"/>
        <v>2014-03-17</v>
      </c>
      <c r="C29" t="str">
        <f>"1730"</f>
        <v>1730</v>
      </c>
      <c r="D29" t="s">
        <v>73</v>
      </c>
      <c r="F29" t="s">
        <v>58</v>
      </c>
      <c r="H29" t="s">
        <v>74</v>
      </c>
      <c r="I29">
        <v>2014</v>
      </c>
      <c r="K29" t="s">
        <v>18</v>
      </c>
      <c r="L29" t="s">
        <v>60</v>
      </c>
    </row>
    <row r="30" spans="1:12" ht="15">
      <c r="A30" t="s">
        <v>12</v>
      </c>
      <c r="B30" t="str">
        <f t="shared" si="0"/>
        <v>2014-03-17</v>
      </c>
      <c r="C30" t="str">
        <f>"1800"</f>
        <v>1800</v>
      </c>
      <c r="D30" t="s">
        <v>51</v>
      </c>
      <c r="F30" t="s">
        <v>21</v>
      </c>
      <c r="H30" t="s">
        <v>75</v>
      </c>
      <c r="I30">
        <v>2008</v>
      </c>
      <c r="K30" t="s">
        <v>53</v>
      </c>
      <c r="L30" t="s">
        <v>54</v>
      </c>
    </row>
    <row r="31" spans="1:12" ht="15">
      <c r="A31" t="s">
        <v>12</v>
      </c>
      <c r="B31" t="str">
        <f t="shared" si="0"/>
        <v>2014-03-17</v>
      </c>
      <c r="C31" t="str">
        <f>"1830"</f>
        <v>1830</v>
      </c>
      <c r="D31" t="s">
        <v>76</v>
      </c>
      <c r="E31" t="s">
        <v>362</v>
      </c>
      <c r="F31" t="s">
        <v>21</v>
      </c>
      <c r="H31" t="s">
        <v>77</v>
      </c>
      <c r="I31">
        <v>2013</v>
      </c>
      <c r="K31" t="s">
        <v>18</v>
      </c>
      <c r="L31" t="s">
        <v>38</v>
      </c>
    </row>
    <row r="32" spans="1:12" ht="15">
      <c r="A32" t="s">
        <v>12</v>
      </c>
      <c r="B32" t="str">
        <f t="shared" si="0"/>
        <v>2014-03-17</v>
      </c>
      <c r="C32" t="str">
        <f>"1845"</f>
        <v>1845</v>
      </c>
      <c r="D32" t="s">
        <v>76</v>
      </c>
      <c r="E32" t="s">
        <v>363</v>
      </c>
      <c r="F32" t="s">
        <v>21</v>
      </c>
      <c r="H32" t="s">
        <v>78</v>
      </c>
      <c r="I32">
        <v>2013</v>
      </c>
      <c r="K32" t="s">
        <v>18</v>
      </c>
      <c r="L32" t="s">
        <v>38</v>
      </c>
    </row>
    <row r="33" spans="1:12" ht="15">
      <c r="A33" t="s">
        <v>12</v>
      </c>
      <c r="B33" t="str">
        <f t="shared" si="0"/>
        <v>2014-03-17</v>
      </c>
      <c r="C33" t="str">
        <f>"1900"</f>
        <v>1900</v>
      </c>
      <c r="D33" t="s">
        <v>73</v>
      </c>
      <c r="F33" t="s">
        <v>58</v>
      </c>
      <c r="H33" t="s">
        <v>74</v>
      </c>
      <c r="I33">
        <v>2014</v>
      </c>
      <c r="K33" t="s">
        <v>18</v>
      </c>
      <c r="L33" t="s">
        <v>60</v>
      </c>
    </row>
    <row r="34" spans="1:12" ht="15">
      <c r="A34" t="s">
        <v>12</v>
      </c>
      <c r="B34" t="str">
        <f t="shared" si="0"/>
        <v>2014-03-17</v>
      </c>
      <c r="C34" t="str">
        <f>"1930"</f>
        <v>1930</v>
      </c>
      <c r="D34" t="s">
        <v>79</v>
      </c>
      <c r="F34" t="s">
        <v>14</v>
      </c>
      <c r="G34" t="s">
        <v>80</v>
      </c>
      <c r="H34" t="s">
        <v>81</v>
      </c>
      <c r="I34">
        <v>0</v>
      </c>
      <c r="J34" t="s">
        <v>24</v>
      </c>
      <c r="K34" t="s">
        <v>82</v>
      </c>
      <c r="L34" t="s">
        <v>54</v>
      </c>
    </row>
    <row r="35" spans="1:12" ht="15">
      <c r="A35" t="s">
        <v>12</v>
      </c>
      <c r="B35" t="str">
        <f t="shared" si="0"/>
        <v>2014-03-17</v>
      </c>
      <c r="C35" t="str">
        <f>"2000"</f>
        <v>2000</v>
      </c>
      <c r="D35" t="s">
        <v>83</v>
      </c>
      <c r="E35" t="s">
        <v>85</v>
      </c>
      <c r="F35" t="s">
        <v>21</v>
      </c>
      <c r="H35" t="s">
        <v>84</v>
      </c>
      <c r="I35">
        <v>0</v>
      </c>
      <c r="J35" t="s">
        <v>24</v>
      </c>
      <c r="K35" t="s">
        <v>25</v>
      </c>
      <c r="L35" t="s">
        <v>26</v>
      </c>
    </row>
    <row r="36" spans="1:12" ht="15">
      <c r="A36" t="s">
        <v>12</v>
      </c>
      <c r="B36" t="str">
        <f t="shared" si="0"/>
        <v>2014-03-17</v>
      </c>
      <c r="C36" t="str">
        <f>"2030"</f>
        <v>2030</v>
      </c>
      <c r="D36" t="s">
        <v>86</v>
      </c>
      <c r="E36" t="s">
        <v>86</v>
      </c>
      <c r="F36" t="s">
        <v>87</v>
      </c>
      <c r="G36" t="s">
        <v>88</v>
      </c>
      <c r="H36" t="s">
        <v>89</v>
      </c>
      <c r="I36">
        <v>2012</v>
      </c>
      <c r="J36" t="s">
        <v>24</v>
      </c>
      <c r="K36" t="s">
        <v>90</v>
      </c>
      <c r="L36" t="s">
        <v>91</v>
      </c>
    </row>
    <row r="37" spans="1:12" ht="15">
      <c r="A37" t="s">
        <v>12</v>
      </c>
      <c r="B37" t="str">
        <f t="shared" si="0"/>
        <v>2014-03-17</v>
      </c>
      <c r="C37" t="str">
        <f>"2200"</f>
        <v>2200</v>
      </c>
      <c r="D37" t="s">
        <v>92</v>
      </c>
      <c r="E37" t="s">
        <v>96</v>
      </c>
      <c r="F37" t="s">
        <v>93</v>
      </c>
      <c r="G37" t="s">
        <v>94</v>
      </c>
      <c r="H37" t="s">
        <v>95</v>
      </c>
      <c r="I37">
        <v>2012</v>
      </c>
      <c r="J37" t="s">
        <v>24</v>
      </c>
      <c r="K37" t="s">
        <v>25</v>
      </c>
      <c r="L37" t="s">
        <v>97</v>
      </c>
    </row>
    <row r="38" spans="1:12" ht="15">
      <c r="A38" t="s">
        <v>12</v>
      </c>
      <c r="B38" t="str">
        <f t="shared" si="0"/>
        <v>2014-03-17</v>
      </c>
      <c r="C38" t="str">
        <f>"2300"</f>
        <v>2300</v>
      </c>
      <c r="D38" t="s">
        <v>73</v>
      </c>
      <c r="F38" t="s">
        <v>58</v>
      </c>
      <c r="H38" t="s">
        <v>74</v>
      </c>
      <c r="I38">
        <v>2014</v>
      </c>
      <c r="K38" t="s">
        <v>18</v>
      </c>
      <c r="L38" t="s">
        <v>60</v>
      </c>
    </row>
    <row r="39" spans="1:12" ht="15">
      <c r="A39" t="s">
        <v>12</v>
      </c>
      <c r="B39" t="str">
        <f t="shared" si="0"/>
        <v>2014-03-17</v>
      </c>
      <c r="C39" t="str">
        <f>"2330"</f>
        <v>2330</v>
      </c>
      <c r="D39" t="s">
        <v>76</v>
      </c>
      <c r="E39" t="s">
        <v>362</v>
      </c>
      <c r="F39" t="s">
        <v>21</v>
      </c>
      <c r="H39" t="s">
        <v>77</v>
      </c>
      <c r="I39">
        <v>2013</v>
      </c>
      <c r="K39" t="s">
        <v>18</v>
      </c>
      <c r="L39" t="s">
        <v>38</v>
      </c>
    </row>
    <row r="40" spans="1:12" ht="15">
      <c r="A40" t="s">
        <v>12</v>
      </c>
      <c r="B40" t="str">
        <f t="shared" si="0"/>
        <v>2014-03-17</v>
      </c>
      <c r="C40" t="str">
        <f>"2345"</f>
        <v>2345</v>
      </c>
      <c r="D40" t="s">
        <v>76</v>
      </c>
      <c r="E40" t="s">
        <v>363</v>
      </c>
      <c r="F40" t="s">
        <v>21</v>
      </c>
      <c r="H40" t="s">
        <v>78</v>
      </c>
      <c r="I40">
        <v>2013</v>
      </c>
      <c r="K40" t="s">
        <v>18</v>
      </c>
      <c r="L40" t="s">
        <v>38</v>
      </c>
    </row>
    <row r="41" spans="1:12" ht="15">
      <c r="A41" t="s">
        <v>12</v>
      </c>
      <c r="B41" t="str">
        <f aca="true" t="shared" si="1" ref="B41:B80">"2014-03-18"</f>
        <v>2014-03-18</v>
      </c>
      <c r="C41" t="str">
        <f>"0000"</f>
        <v>0000</v>
      </c>
      <c r="D41" t="s">
        <v>98</v>
      </c>
      <c r="F41" t="s">
        <v>58</v>
      </c>
      <c r="H41" t="s">
        <v>99</v>
      </c>
      <c r="I41">
        <v>2011</v>
      </c>
      <c r="K41" t="s">
        <v>18</v>
      </c>
      <c r="L41" t="s">
        <v>100</v>
      </c>
    </row>
    <row r="42" spans="1:12" ht="15">
      <c r="A42" t="s">
        <v>12</v>
      </c>
      <c r="B42" t="str">
        <f t="shared" si="1"/>
        <v>2014-03-18</v>
      </c>
      <c r="C42" t="str">
        <f>"0100"</f>
        <v>0100</v>
      </c>
      <c r="D42" t="s">
        <v>101</v>
      </c>
      <c r="E42" t="s">
        <v>103</v>
      </c>
      <c r="F42" t="s">
        <v>58</v>
      </c>
      <c r="H42" t="s">
        <v>102</v>
      </c>
      <c r="I42">
        <v>2012</v>
      </c>
      <c r="K42" t="s">
        <v>18</v>
      </c>
      <c r="L42" t="s">
        <v>104</v>
      </c>
    </row>
    <row r="43" spans="1:12" ht="15">
      <c r="A43" t="s">
        <v>12</v>
      </c>
      <c r="B43" t="str">
        <f t="shared" si="1"/>
        <v>2014-03-18</v>
      </c>
      <c r="C43" t="str">
        <f>"0200"</f>
        <v>0200</v>
      </c>
      <c r="D43" t="s">
        <v>105</v>
      </c>
      <c r="F43" t="s">
        <v>58</v>
      </c>
      <c r="H43" t="s">
        <v>106</v>
      </c>
      <c r="I43">
        <v>2009</v>
      </c>
      <c r="K43" t="s">
        <v>18</v>
      </c>
      <c r="L43" t="s">
        <v>19</v>
      </c>
    </row>
    <row r="44" spans="1:12" ht="15">
      <c r="A44" t="s">
        <v>12</v>
      </c>
      <c r="B44" t="str">
        <f t="shared" si="1"/>
        <v>2014-03-18</v>
      </c>
      <c r="C44" t="str">
        <f>"0300"</f>
        <v>0300</v>
      </c>
      <c r="D44" t="s">
        <v>107</v>
      </c>
      <c r="E44" t="s">
        <v>364</v>
      </c>
      <c r="F44" t="s">
        <v>58</v>
      </c>
      <c r="H44" t="s">
        <v>108</v>
      </c>
      <c r="I44">
        <v>2008</v>
      </c>
      <c r="K44" t="s">
        <v>18</v>
      </c>
      <c r="L44" t="s">
        <v>109</v>
      </c>
    </row>
    <row r="45" spans="1:12" ht="15">
      <c r="A45" t="s">
        <v>12</v>
      </c>
      <c r="B45" t="str">
        <f t="shared" si="1"/>
        <v>2014-03-18</v>
      </c>
      <c r="C45" t="str">
        <f>"0400"</f>
        <v>0400</v>
      </c>
      <c r="D45" t="s">
        <v>110</v>
      </c>
      <c r="E45" t="s">
        <v>112</v>
      </c>
      <c r="F45" t="s">
        <v>58</v>
      </c>
      <c r="H45" t="s">
        <v>111</v>
      </c>
      <c r="I45">
        <v>2011</v>
      </c>
      <c r="K45" t="s">
        <v>18</v>
      </c>
      <c r="L45" t="s">
        <v>113</v>
      </c>
    </row>
    <row r="46" spans="1:12" ht="15">
      <c r="A46" t="s">
        <v>12</v>
      </c>
      <c r="B46" t="str">
        <f t="shared" si="1"/>
        <v>2014-03-18</v>
      </c>
      <c r="C46" t="str">
        <f>"0500"</f>
        <v>0500</v>
      </c>
      <c r="D46" t="s">
        <v>13</v>
      </c>
      <c r="F46" t="s">
        <v>14</v>
      </c>
      <c r="G46" t="s">
        <v>15</v>
      </c>
      <c r="H46" t="s">
        <v>16</v>
      </c>
      <c r="I46">
        <v>2012</v>
      </c>
      <c r="K46" t="s">
        <v>18</v>
      </c>
      <c r="L46" t="s">
        <v>114</v>
      </c>
    </row>
    <row r="47" spans="1:12" ht="15">
      <c r="A47" t="s">
        <v>12</v>
      </c>
      <c r="B47" t="str">
        <f t="shared" si="1"/>
        <v>2014-03-18</v>
      </c>
      <c r="C47" t="str">
        <f>"0600"</f>
        <v>0600</v>
      </c>
      <c r="D47" t="s">
        <v>20</v>
      </c>
      <c r="E47" t="s">
        <v>115</v>
      </c>
      <c r="F47" t="s">
        <v>21</v>
      </c>
      <c r="H47" t="s">
        <v>22</v>
      </c>
      <c r="I47">
        <v>2005</v>
      </c>
      <c r="J47" t="s">
        <v>24</v>
      </c>
      <c r="K47" t="s">
        <v>25</v>
      </c>
      <c r="L47" t="s">
        <v>26</v>
      </c>
    </row>
    <row r="48" spans="1:12" ht="15">
      <c r="A48" t="s">
        <v>12</v>
      </c>
      <c r="B48" t="str">
        <f t="shared" si="1"/>
        <v>2014-03-18</v>
      </c>
      <c r="C48" t="str">
        <f>"0630"</f>
        <v>0630</v>
      </c>
      <c r="D48" t="s">
        <v>27</v>
      </c>
      <c r="F48" t="s">
        <v>21</v>
      </c>
      <c r="H48" t="s">
        <v>28</v>
      </c>
      <c r="I48">
        <v>2013</v>
      </c>
      <c r="J48" t="s">
        <v>24</v>
      </c>
      <c r="K48" t="s">
        <v>18</v>
      </c>
      <c r="L48" t="s">
        <v>29</v>
      </c>
    </row>
    <row r="49" spans="1:12" ht="15">
      <c r="A49" t="s">
        <v>12</v>
      </c>
      <c r="B49" t="str">
        <f t="shared" si="1"/>
        <v>2014-03-18</v>
      </c>
      <c r="C49" t="str">
        <f>"0700"</f>
        <v>0700</v>
      </c>
      <c r="D49" t="s">
        <v>30</v>
      </c>
      <c r="E49" t="s">
        <v>117</v>
      </c>
      <c r="F49" t="s">
        <v>21</v>
      </c>
      <c r="H49" t="s">
        <v>116</v>
      </c>
      <c r="I49">
        <v>2012</v>
      </c>
      <c r="K49" t="s">
        <v>18</v>
      </c>
      <c r="L49" t="s">
        <v>29</v>
      </c>
    </row>
    <row r="50" spans="1:12" ht="15">
      <c r="A50" t="s">
        <v>12</v>
      </c>
      <c r="B50" t="str">
        <f t="shared" si="1"/>
        <v>2014-03-18</v>
      </c>
      <c r="C50" t="str">
        <f>"0730"</f>
        <v>0730</v>
      </c>
      <c r="D50" t="s">
        <v>33</v>
      </c>
      <c r="E50" t="s">
        <v>118</v>
      </c>
      <c r="F50" t="s">
        <v>21</v>
      </c>
      <c r="H50" t="s">
        <v>34</v>
      </c>
      <c r="I50">
        <v>2002</v>
      </c>
      <c r="K50" t="s">
        <v>25</v>
      </c>
      <c r="L50" t="s">
        <v>36</v>
      </c>
    </row>
    <row r="51" spans="1:12" ht="15">
      <c r="A51" t="s">
        <v>12</v>
      </c>
      <c r="B51" t="str">
        <f t="shared" si="1"/>
        <v>2014-03-18</v>
      </c>
      <c r="C51" t="str">
        <f>"0745"</f>
        <v>0745</v>
      </c>
      <c r="D51" t="s">
        <v>33</v>
      </c>
      <c r="E51" t="s">
        <v>119</v>
      </c>
      <c r="F51" t="s">
        <v>21</v>
      </c>
      <c r="H51" t="s">
        <v>34</v>
      </c>
      <c r="I51">
        <v>2002</v>
      </c>
      <c r="K51" t="s">
        <v>25</v>
      </c>
      <c r="L51" t="s">
        <v>38</v>
      </c>
    </row>
    <row r="52" spans="1:12" ht="15">
      <c r="A52" t="s">
        <v>12</v>
      </c>
      <c r="B52" t="str">
        <f t="shared" si="1"/>
        <v>2014-03-18</v>
      </c>
      <c r="C52" t="str">
        <f>"0800"</f>
        <v>0800</v>
      </c>
      <c r="D52" t="s">
        <v>39</v>
      </c>
      <c r="F52" t="s">
        <v>21</v>
      </c>
      <c r="H52" t="s">
        <v>40</v>
      </c>
      <c r="I52">
        <v>2011</v>
      </c>
      <c r="K52" t="s">
        <v>18</v>
      </c>
      <c r="L52" t="s">
        <v>29</v>
      </c>
    </row>
    <row r="53" spans="1:12" ht="15">
      <c r="A53" t="s">
        <v>12</v>
      </c>
      <c r="B53" t="str">
        <f t="shared" si="1"/>
        <v>2014-03-18</v>
      </c>
      <c r="C53" t="str">
        <f>"0830"</f>
        <v>0830</v>
      </c>
      <c r="D53" t="s">
        <v>41</v>
      </c>
      <c r="E53" t="s">
        <v>121</v>
      </c>
      <c r="F53" t="s">
        <v>21</v>
      </c>
      <c r="H53" t="s">
        <v>120</v>
      </c>
      <c r="I53">
        <v>2009</v>
      </c>
      <c r="J53" t="s">
        <v>24</v>
      </c>
      <c r="K53" t="s">
        <v>18</v>
      </c>
      <c r="L53" t="s">
        <v>44</v>
      </c>
    </row>
    <row r="54" spans="1:12" ht="15">
      <c r="A54" t="s">
        <v>12</v>
      </c>
      <c r="B54" t="str">
        <f t="shared" si="1"/>
        <v>2014-03-18</v>
      </c>
      <c r="C54" t="str">
        <f>"0900"</f>
        <v>0900</v>
      </c>
      <c r="D54" t="s">
        <v>45</v>
      </c>
      <c r="F54" t="s">
        <v>21</v>
      </c>
      <c r="H54" t="s">
        <v>46</v>
      </c>
      <c r="I54">
        <v>2010</v>
      </c>
      <c r="K54" t="s">
        <v>25</v>
      </c>
      <c r="L54" t="s">
        <v>47</v>
      </c>
    </row>
    <row r="55" spans="1:12" ht="15">
      <c r="A55" t="s">
        <v>12</v>
      </c>
      <c r="B55" t="str">
        <f t="shared" si="1"/>
        <v>2014-03-18</v>
      </c>
      <c r="C55" t="str">
        <f>"0930"</f>
        <v>0930</v>
      </c>
      <c r="D55" t="s">
        <v>48</v>
      </c>
      <c r="F55" t="s">
        <v>21</v>
      </c>
      <c r="H55" t="s">
        <v>49</v>
      </c>
      <c r="I55">
        <v>0</v>
      </c>
      <c r="K55" t="s">
        <v>18</v>
      </c>
      <c r="L55" t="s">
        <v>44</v>
      </c>
    </row>
    <row r="56" spans="1:12" ht="15">
      <c r="A56" t="s">
        <v>12</v>
      </c>
      <c r="B56" t="str">
        <f t="shared" si="1"/>
        <v>2014-03-18</v>
      </c>
      <c r="C56" t="str">
        <f>"1000"</f>
        <v>1000</v>
      </c>
      <c r="D56" t="s">
        <v>51</v>
      </c>
      <c r="F56" t="s">
        <v>21</v>
      </c>
      <c r="H56" t="s">
        <v>75</v>
      </c>
      <c r="I56">
        <v>2008</v>
      </c>
      <c r="K56" t="s">
        <v>53</v>
      </c>
      <c r="L56" t="s">
        <v>54</v>
      </c>
    </row>
    <row r="57" spans="1:12" ht="15">
      <c r="A57" t="s">
        <v>12</v>
      </c>
      <c r="B57" t="str">
        <f t="shared" si="1"/>
        <v>2014-03-18</v>
      </c>
      <c r="C57" t="str">
        <f>"1030"</f>
        <v>1030</v>
      </c>
      <c r="D57" t="s">
        <v>76</v>
      </c>
      <c r="E57" t="s">
        <v>362</v>
      </c>
      <c r="F57" t="s">
        <v>21</v>
      </c>
      <c r="H57" t="s">
        <v>77</v>
      </c>
      <c r="I57">
        <v>2013</v>
      </c>
      <c r="K57" t="s">
        <v>18</v>
      </c>
      <c r="L57" t="s">
        <v>38</v>
      </c>
    </row>
    <row r="58" spans="1:12" ht="15">
      <c r="A58" t="s">
        <v>12</v>
      </c>
      <c r="B58" t="str">
        <f t="shared" si="1"/>
        <v>2014-03-18</v>
      </c>
      <c r="C58" t="str">
        <f>"1045"</f>
        <v>1045</v>
      </c>
      <c r="D58" t="s">
        <v>76</v>
      </c>
      <c r="E58" t="s">
        <v>363</v>
      </c>
      <c r="F58" t="s">
        <v>21</v>
      </c>
      <c r="H58" t="s">
        <v>78</v>
      </c>
      <c r="I58">
        <v>2013</v>
      </c>
      <c r="K58" t="s">
        <v>18</v>
      </c>
      <c r="L58" t="s">
        <v>38</v>
      </c>
    </row>
    <row r="59" spans="1:12" ht="15">
      <c r="A59" t="s">
        <v>12</v>
      </c>
      <c r="B59" t="str">
        <f t="shared" si="1"/>
        <v>2014-03-18</v>
      </c>
      <c r="C59" t="str">
        <f>"1100"</f>
        <v>1100</v>
      </c>
      <c r="D59" t="s">
        <v>79</v>
      </c>
      <c r="F59" t="s">
        <v>14</v>
      </c>
      <c r="G59" t="s">
        <v>80</v>
      </c>
      <c r="H59" t="s">
        <v>81</v>
      </c>
      <c r="I59">
        <v>0</v>
      </c>
      <c r="J59" t="s">
        <v>24</v>
      </c>
      <c r="K59" t="s">
        <v>82</v>
      </c>
      <c r="L59" t="s">
        <v>54</v>
      </c>
    </row>
    <row r="60" spans="1:12" ht="15">
      <c r="A60" t="s">
        <v>12</v>
      </c>
      <c r="B60" t="str">
        <f t="shared" si="1"/>
        <v>2014-03-18</v>
      </c>
      <c r="C60" t="str">
        <f>"1130"</f>
        <v>1130</v>
      </c>
      <c r="D60" t="s">
        <v>83</v>
      </c>
      <c r="E60" t="s">
        <v>85</v>
      </c>
      <c r="F60" t="s">
        <v>21</v>
      </c>
      <c r="H60" t="s">
        <v>84</v>
      </c>
      <c r="I60">
        <v>0</v>
      </c>
      <c r="J60" t="s">
        <v>24</v>
      </c>
      <c r="K60" t="s">
        <v>25</v>
      </c>
      <c r="L60" t="s">
        <v>26</v>
      </c>
    </row>
    <row r="61" spans="1:12" ht="15">
      <c r="A61" t="s">
        <v>12</v>
      </c>
      <c r="B61" t="str">
        <f t="shared" si="1"/>
        <v>2014-03-18</v>
      </c>
      <c r="C61" t="str">
        <f>"1200"</f>
        <v>1200</v>
      </c>
      <c r="D61" t="s">
        <v>86</v>
      </c>
      <c r="E61" t="s">
        <v>86</v>
      </c>
      <c r="F61" t="s">
        <v>87</v>
      </c>
      <c r="G61" t="s">
        <v>88</v>
      </c>
      <c r="H61" t="s">
        <v>89</v>
      </c>
      <c r="I61">
        <v>2012</v>
      </c>
      <c r="J61" t="s">
        <v>24</v>
      </c>
      <c r="K61" t="s">
        <v>90</v>
      </c>
      <c r="L61" t="s">
        <v>91</v>
      </c>
    </row>
    <row r="62" spans="1:12" ht="15">
      <c r="A62" t="s">
        <v>12</v>
      </c>
      <c r="B62" t="str">
        <f t="shared" si="1"/>
        <v>2014-03-18</v>
      </c>
      <c r="C62" t="str">
        <f>"1330"</f>
        <v>1330</v>
      </c>
      <c r="D62" t="s">
        <v>122</v>
      </c>
      <c r="E62" t="s">
        <v>124</v>
      </c>
      <c r="F62" t="s">
        <v>14</v>
      </c>
      <c r="G62" t="s">
        <v>15</v>
      </c>
      <c r="H62" t="s">
        <v>123</v>
      </c>
      <c r="I62">
        <v>2007</v>
      </c>
      <c r="K62" t="s">
        <v>25</v>
      </c>
      <c r="L62" t="s">
        <v>47</v>
      </c>
    </row>
    <row r="63" spans="1:12" ht="15">
      <c r="A63" t="s">
        <v>12</v>
      </c>
      <c r="B63" t="str">
        <f t="shared" si="1"/>
        <v>2014-03-18</v>
      </c>
      <c r="C63" t="str">
        <f>"1400"</f>
        <v>1400</v>
      </c>
      <c r="D63" t="s">
        <v>125</v>
      </c>
      <c r="F63" t="s">
        <v>21</v>
      </c>
      <c r="H63" t="s">
        <v>126</v>
      </c>
      <c r="I63">
        <v>2008</v>
      </c>
      <c r="K63" t="s">
        <v>18</v>
      </c>
      <c r="L63" t="s">
        <v>127</v>
      </c>
    </row>
    <row r="64" spans="1:12" ht="15">
      <c r="A64" t="s">
        <v>12</v>
      </c>
      <c r="B64" t="str">
        <f t="shared" si="1"/>
        <v>2014-03-18</v>
      </c>
      <c r="C64" t="str">
        <f>"1415"</f>
        <v>1415</v>
      </c>
      <c r="D64" t="s">
        <v>128</v>
      </c>
      <c r="F64" t="s">
        <v>21</v>
      </c>
      <c r="H64" t="s">
        <v>129</v>
      </c>
      <c r="I64">
        <v>1949</v>
      </c>
      <c r="K64" t="s">
        <v>18</v>
      </c>
      <c r="L64" t="s">
        <v>130</v>
      </c>
    </row>
    <row r="65" spans="1:12" ht="15">
      <c r="A65" t="s">
        <v>12</v>
      </c>
      <c r="B65" t="str">
        <f t="shared" si="1"/>
        <v>2014-03-18</v>
      </c>
      <c r="C65" t="str">
        <f>"1430"</f>
        <v>1430</v>
      </c>
      <c r="D65" t="s">
        <v>30</v>
      </c>
      <c r="E65" t="s">
        <v>117</v>
      </c>
      <c r="F65" t="s">
        <v>21</v>
      </c>
      <c r="H65" t="s">
        <v>116</v>
      </c>
      <c r="I65">
        <v>2012</v>
      </c>
      <c r="K65" t="s">
        <v>18</v>
      </c>
      <c r="L65" t="s">
        <v>29</v>
      </c>
    </row>
    <row r="66" spans="1:12" ht="15">
      <c r="A66" t="s">
        <v>12</v>
      </c>
      <c r="B66" t="str">
        <f t="shared" si="1"/>
        <v>2014-03-18</v>
      </c>
      <c r="C66" t="str">
        <f>"1500"</f>
        <v>1500</v>
      </c>
      <c r="D66" t="s">
        <v>20</v>
      </c>
      <c r="E66" t="s">
        <v>131</v>
      </c>
      <c r="F66" t="s">
        <v>21</v>
      </c>
      <c r="H66" t="s">
        <v>22</v>
      </c>
      <c r="I66">
        <v>2005</v>
      </c>
      <c r="J66" t="s">
        <v>24</v>
      </c>
      <c r="K66" t="s">
        <v>25</v>
      </c>
      <c r="L66" t="s">
        <v>26</v>
      </c>
    </row>
    <row r="67" spans="1:12" ht="15">
      <c r="A67" t="s">
        <v>12</v>
      </c>
      <c r="B67" t="str">
        <f t="shared" si="1"/>
        <v>2014-03-18</v>
      </c>
      <c r="C67" t="str">
        <f>"1530"</f>
        <v>1530</v>
      </c>
      <c r="D67" t="s">
        <v>45</v>
      </c>
      <c r="F67" t="s">
        <v>21</v>
      </c>
      <c r="H67" t="s">
        <v>46</v>
      </c>
      <c r="I67">
        <v>2010</v>
      </c>
      <c r="K67" t="s">
        <v>25</v>
      </c>
      <c r="L67" t="s">
        <v>29</v>
      </c>
    </row>
    <row r="68" spans="1:12" ht="15">
      <c r="A68" t="s">
        <v>12</v>
      </c>
      <c r="B68" t="str">
        <f t="shared" si="1"/>
        <v>2014-03-18</v>
      </c>
      <c r="C68" t="str">
        <f>"1600"</f>
        <v>1600</v>
      </c>
      <c r="D68" t="s">
        <v>41</v>
      </c>
      <c r="E68" t="s">
        <v>133</v>
      </c>
      <c r="F68" t="s">
        <v>21</v>
      </c>
      <c r="H68" t="s">
        <v>132</v>
      </c>
      <c r="I68">
        <v>2009</v>
      </c>
      <c r="J68" t="s">
        <v>24</v>
      </c>
      <c r="K68" t="s">
        <v>18</v>
      </c>
      <c r="L68" t="s">
        <v>44</v>
      </c>
    </row>
    <row r="69" spans="1:12" ht="15">
      <c r="A69" t="s">
        <v>12</v>
      </c>
      <c r="B69" t="str">
        <f t="shared" si="1"/>
        <v>2014-03-18</v>
      </c>
      <c r="C69" t="str">
        <f>"1630"</f>
        <v>1630</v>
      </c>
      <c r="D69" t="s">
        <v>27</v>
      </c>
      <c r="F69" t="s">
        <v>21</v>
      </c>
      <c r="H69" t="s">
        <v>28</v>
      </c>
      <c r="I69">
        <v>2013</v>
      </c>
      <c r="J69" t="s">
        <v>24</v>
      </c>
      <c r="K69" t="s">
        <v>18</v>
      </c>
      <c r="L69" t="s">
        <v>29</v>
      </c>
    </row>
    <row r="70" spans="1:12" ht="15">
      <c r="A70" t="s">
        <v>12</v>
      </c>
      <c r="B70" t="str">
        <f t="shared" si="1"/>
        <v>2014-03-18</v>
      </c>
      <c r="C70" t="str">
        <f>"1700"</f>
        <v>1700</v>
      </c>
      <c r="D70" t="s">
        <v>39</v>
      </c>
      <c r="F70" t="s">
        <v>21</v>
      </c>
      <c r="H70" t="s">
        <v>40</v>
      </c>
      <c r="I70">
        <v>2011</v>
      </c>
      <c r="K70" t="s">
        <v>18</v>
      </c>
      <c r="L70" t="s">
        <v>29</v>
      </c>
    </row>
    <row r="71" spans="1:12" ht="15">
      <c r="A71" t="s">
        <v>12</v>
      </c>
      <c r="B71" t="str">
        <f t="shared" si="1"/>
        <v>2014-03-18</v>
      </c>
      <c r="C71" t="str">
        <f>"1730"</f>
        <v>1730</v>
      </c>
      <c r="D71" t="s">
        <v>73</v>
      </c>
      <c r="F71" t="s">
        <v>58</v>
      </c>
      <c r="H71" t="s">
        <v>74</v>
      </c>
      <c r="I71">
        <v>2014</v>
      </c>
      <c r="K71" t="s">
        <v>18</v>
      </c>
      <c r="L71" t="s">
        <v>60</v>
      </c>
    </row>
    <row r="72" spans="1:12" ht="15">
      <c r="A72" t="s">
        <v>12</v>
      </c>
      <c r="B72" t="str">
        <f t="shared" si="1"/>
        <v>2014-03-18</v>
      </c>
      <c r="C72" t="str">
        <f>"1800"</f>
        <v>1800</v>
      </c>
      <c r="D72" t="s">
        <v>51</v>
      </c>
      <c r="F72" t="s">
        <v>21</v>
      </c>
      <c r="H72" t="s">
        <v>134</v>
      </c>
      <c r="I72">
        <v>2008</v>
      </c>
      <c r="K72" t="s">
        <v>53</v>
      </c>
      <c r="L72" t="s">
        <v>44</v>
      </c>
    </row>
    <row r="73" spans="1:12" ht="15">
      <c r="A73" t="s">
        <v>12</v>
      </c>
      <c r="B73" t="str">
        <f t="shared" si="1"/>
        <v>2014-03-18</v>
      </c>
      <c r="C73" t="str">
        <f>"1830"</f>
        <v>1830</v>
      </c>
      <c r="D73" t="s">
        <v>135</v>
      </c>
      <c r="E73" t="s">
        <v>365</v>
      </c>
      <c r="F73" t="s">
        <v>21</v>
      </c>
      <c r="H73" t="s">
        <v>136</v>
      </c>
      <c r="I73">
        <v>2013</v>
      </c>
      <c r="K73" t="s">
        <v>18</v>
      </c>
      <c r="L73" t="s">
        <v>137</v>
      </c>
    </row>
    <row r="74" spans="1:12" ht="15">
      <c r="A74" t="s">
        <v>12</v>
      </c>
      <c r="B74" t="str">
        <f t="shared" si="1"/>
        <v>2014-03-18</v>
      </c>
      <c r="C74" t="str">
        <f>"1845"</f>
        <v>1845</v>
      </c>
      <c r="D74" t="s">
        <v>135</v>
      </c>
      <c r="E74" t="s">
        <v>366</v>
      </c>
      <c r="F74" t="s">
        <v>21</v>
      </c>
      <c r="H74" t="s">
        <v>138</v>
      </c>
      <c r="I74">
        <v>2013</v>
      </c>
      <c r="K74" t="s">
        <v>18</v>
      </c>
      <c r="L74" t="s">
        <v>36</v>
      </c>
    </row>
    <row r="75" spans="1:12" ht="15">
      <c r="A75" t="s">
        <v>12</v>
      </c>
      <c r="B75" t="str">
        <f t="shared" si="1"/>
        <v>2014-03-18</v>
      </c>
      <c r="C75" t="str">
        <f>"1900"</f>
        <v>1900</v>
      </c>
      <c r="D75" t="s">
        <v>73</v>
      </c>
      <c r="F75" t="s">
        <v>58</v>
      </c>
      <c r="H75" t="s">
        <v>74</v>
      </c>
      <c r="I75">
        <v>2014</v>
      </c>
      <c r="K75" t="s">
        <v>18</v>
      </c>
      <c r="L75" t="s">
        <v>60</v>
      </c>
    </row>
    <row r="76" spans="1:12" ht="15">
      <c r="A76" t="s">
        <v>12</v>
      </c>
      <c r="B76" t="str">
        <f t="shared" si="1"/>
        <v>2014-03-18</v>
      </c>
      <c r="C76" t="str">
        <f>"1930"</f>
        <v>1930</v>
      </c>
      <c r="D76" t="s">
        <v>139</v>
      </c>
      <c r="E76" t="s">
        <v>141</v>
      </c>
      <c r="F76" t="s">
        <v>21</v>
      </c>
      <c r="H76" t="s">
        <v>140</v>
      </c>
      <c r="I76">
        <v>2007</v>
      </c>
      <c r="J76" t="s">
        <v>24</v>
      </c>
      <c r="K76" t="s">
        <v>18</v>
      </c>
      <c r="L76" t="s">
        <v>26</v>
      </c>
    </row>
    <row r="77" spans="1:12" ht="15">
      <c r="A77" t="s">
        <v>12</v>
      </c>
      <c r="B77" t="str">
        <f t="shared" si="1"/>
        <v>2014-03-18</v>
      </c>
      <c r="C77" t="str">
        <f>"2000"</f>
        <v>2000</v>
      </c>
      <c r="D77" t="s">
        <v>142</v>
      </c>
      <c r="F77" t="s">
        <v>21</v>
      </c>
      <c r="H77" t="s">
        <v>143</v>
      </c>
      <c r="I77">
        <v>0</v>
      </c>
      <c r="J77" t="s">
        <v>24</v>
      </c>
      <c r="K77" t="s">
        <v>18</v>
      </c>
      <c r="L77" t="s">
        <v>144</v>
      </c>
    </row>
    <row r="78" spans="1:12" ht="15">
      <c r="A78" t="s">
        <v>12</v>
      </c>
      <c r="B78" t="str">
        <f t="shared" si="1"/>
        <v>2014-03-18</v>
      </c>
      <c r="C78" t="str">
        <f>"2030"</f>
        <v>2030</v>
      </c>
      <c r="D78" t="s">
        <v>145</v>
      </c>
      <c r="E78" t="s">
        <v>148</v>
      </c>
      <c r="F78" t="s">
        <v>87</v>
      </c>
      <c r="G78" t="s">
        <v>146</v>
      </c>
      <c r="H78" t="s">
        <v>147</v>
      </c>
      <c r="I78">
        <v>2012</v>
      </c>
      <c r="J78" t="s">
        <v>24</v>
      </c>
      <c r="K78" t="s">
        <v>25</v>
      </c>
      <c r="L78" t="s">
        <v>97</v>
      </c>
    </row>
    <row r="79" spans="1:12" ht="15">
      <c r="A79" t="s">
        <v>12</v>
      </c>
      <c r="B79" t="str">
        <f t="shared" si="1"/>
        <v>2014-03-18</v>
      </c>
      <c r="C79" t="str">
        <f>"2130"</f>
        <v>2130</v>
      </c>
      <c r="D79" t="s">
        <v>149</v>
      </c>
      <c r="E79" t="s">
        <v>152</v>
      </c>
      <c r="F79" t="s">
        <v>87</v>
      </c>
      <c r="G79" t="s">
        <v>150</v>
      </c>
      <c r="H79" t="s">
        <v>151</v>
      </c>
      <c r="I79">
        <v>2005</v>
      </c>
      <c r="J79" t="s">
        <v>24</v>
      </c>
      <c r="K79" t="s">
        <v>153</v>
      </c>
      <c r="L79" t="s">
        <v>47</v>
      </c>
    </row>
    <row r="80" spans="1:12" s="1" customFormat="1" ht="15">
      <c r="A80" s="1" t="s">
        <v>12</v>
      </c>
      <c r="B80" s="1" t="str">
        <f t="shared" si="1"/>
        <v>2014-03-18</v>
      </c>
      <c r="C80" s="1" t="str">
        <f>"2200"</f>
        <v>2200</v>
      </c>
      <c r="D80" s="1" t="s">
        <v>154</v>
      </c>
      <c r="E80" s="1" t="s">
        <v>155</v>
      </c>
      <c r="H80" s="1" t="s">
        <v>17</v>
      </c>
      <c r="I80" s="1">
        <v>2014</v>
      </c>
      <c r="J80" s="1" t="s">
        <v>24</v>
      </c>
      <c r="K80" s="1" t="s">
        <v>18</v>
      </c>
      <c r="L80" s="1" t="s">
        <v>156</v>
      </c>
    </row>
    <row r="81" spans="1:12" ht="15">
      <c r="A81" t="s">
        <v>12</v>
      </c>
      <c r="B81" t="str">
        <f aca="true" t="shared" si="2" ref="B81:B122">"2014-03-19"</f>
        <v>2014-03-19</v>
      </c>
      <c r="C81" t="str">
        <f>"0000"</f>
        <v>0000</v>
      </c>
      <c r="D81" t="s">
        <v>157</v>
      </c>
      <c r="F81" t="s">
        <v>58</v>
      </c>
      <c r="H81" t="s">
        <v>158</v>
      </c>
      <c r="I81">
        <v>2011</v>
      </c>
      <c r="K81" t="s">
        <v>18</v>
      </c>
      <c r="L81" t="s">
        <v>159</v>
      </c>
    </row>
    <row r="82" spans="1:12" ht="15">
      <c r="A82" t="s">
        <v>12</v>
      </c>
      <c r="B82" t="str">
        <f t="shared" si="2"/>
        <v>2014-03-19</v>
      </c>
      <c r="C82" t="str">
        <f>"0100"</f>
        <v>0100</v>
      </c>
      <c r="D82" t="s">
        <v>101</v>
      </c>
      <c r="E82" t="s">
        <v>161</v>
      </c>
      <c r="F82" t="s">
        <v>58</v>
      </c>
      <c r="H82" t="s">
        <v>160</v>
      </c>
      <c r="I82">
        <v>2012</v>
      </c>
      <c r="K82" t="s">
        <v>18</v>
      </c>
      <c r="L82" t="s">
        <v>162</v>
      </c>
    </row>
    <row r="83" spans="1:12" ht="15">
      <c r="A83" t="s">
        <v>12</v>
      </c>
      <c r="B83" t="str">
        <f t="shared" si="2"/>
        <v>2014-03-19</v>
      </c>
      <c r="C83" t="str">
        <f>"0200"</f>
        <v>0200</v>
      </c>
      <c r="D83" t="s">
        <v>105</v>
      </c>
      <c r="F83" t="s">
        <v>58</v>
      </c>
      <c r="H83" t="s">
        <v>163</v>
      </c>
      <c r="I83">
        <v>2009</v>
      </c>
      <c r="K83" t="s">
        <v>18</v>
      </c>
      <c r="L83" t="s">
        <v>164</v>
      </c>
    </row>
    <row r="84" spans="1:12" ht="15">
      <c r="A84" t="s">
        <v>12</v>
      </c>
      <c r="B84" t="str">
        <f t="shared" si="2"/>
        <v>2014-03-19</v>
      </c>
      <c r="C84" t="str">
        <f>"0300"</f>
        <v>0300</v>
      </c>
      <c r="D84" t="s">
        <v>107</v>
      </c>
      <c r="E84" t="s">
        <v>367</v>
      </c>
      <c r="F84" t="s">
        <v>58</v>
      </c>
      <c r="H84" t="s">
        <v>165</v>
      </c>
      <c r="I84">
        <v>2008</v>
      </c>
      <c r="K84" t="s">
        <v>18</v>
      </c>
      <c r="L84" t="s">
        <v>109</v>
      </c>
    </row>
    <row r="85" spans="1:12" ht="15">
      <c r="A85" t="s">
        <v>12</v>
      </c>
      <c r="B85" t="str">
        <f t="shared" si="2"/>
        <v>2014-03-19</v>
      </c>
      <c r="C85" t="str">
        <f>"0400"</f>
        <v>0400</v>
      </c>
      <c r="D85" t="s">
        <v>110</v>
      </c>
      <c r="E85" t="s">
        <v>166</v>
      </c>
      <c r="F85" t="s">
        <v>58</v>
      </c>
      <c r="H85" t="s">
        <v>111</v>
      </c>
      <c r="I85">
        <v>2011</v>
      </c>
      <c r="K85" t="s">
        <v>18</v>
      </c>
      <c r="L85" t="s">
        <v>113</v>
      </c>
    </row>
    <row r="86" spans="1:12" ht="15">
      <c r="A86" t="s">
        <v>12</v>
      </c>
      <c r="B86" t="str">
        <f t="shared" si="2"/>
        <v>2014-03-19</v>
      </c>
      <c r="C86" t="str">
        <f>"0500"</f>
        <v>0500</v>
      </c>
      <c r="D86" t="s">
        <v>13</v>
      </c>
      <c r="F86" t="s">
        <v>14</v>
      </c>
      <c r="G86" t="s">
        <v>15</v>
      </c>
      <c r="H86" t="s">
        <v>16</v>
      </c>
      <c r="I86">
        <v>2012</v>
      </c>
      <c r="K86" t="s">
        <v>18</v>
      </c>
      <c r="L86" t="s">
        <v>109</v>
      </c>
    </row>
    <row r="87" spans="1:12" ht="15">
      <c r="A87" t="s">
        <v>12</v>
      </c>
      <c r="B87" t="str">
        <f t="shared" si="2"/>
        <v>2014-03-19</v>
      </c>
      <c r="C87" t="str">
        <f>"0600"</f>
        <v>0600</v>
      </c>
      <c r="D87" t="s">
        <v>20</v>
      </c>
      <c r="E87" t="s">
        <v>167</v>
      </c>
      <c r="F87" t="s">
        <v>21</v>
      </c>
      <c r="H87" t="s">
        <v>22</v>
      </c>
      <c r="I87">
        <v>2005</v>
      </c>
      <c r="J87" t="s">
        <v>24</v>
      </c>
      <c r="K87" t="s">
        <v>25</v>
      </c>
      <c r="L87" t="s">
        <v>26</v>
      </c>
    </row>
    <row r="88" spans="1:12" ht="15">
      <c r="A88" t="s">
        <v>12</v>
      </c>
      <c r="B88" t="str">
        <f t="shared" si="2"/>
        <v>2014-03-19</v>
      </c>
      <c r="C88" t="str">
        <f>"0630"</f>
        <v>0630</v>
      </c>
      <c r="D88" t="s">
        <v>27</v>
      </c>
      <c r="F88" t="s">
        <v>21</v>
      </c>
      <c r="H88" t="s">
        <v>28</v>
      </c>
      <c r="I88">
        <v>2013</v>
      </c>
      <c r="J88" t="s">
        <v>24</v>
      </c>
      <c r="K88" t="s">
        <v>18</v>
      </c>
      <c r="L88" t="s">
        <v>29</v>
      </c>
    </row>
    <row r="89" spans="1:12" ht="15">
      <c r="A89" t="s">
        <v>12</v>
      </c>
      <c r="B89" t="str">
        <f t="shared" si="2"/>
        <v>2014-03-19</v>
      </c>
      <c r="C89" t="str">
        <f>"0700"</f>
        <v>0700</v>
      </c>
      <c r="D89" t="s">
        <v>30</v>
      </c>
      <c r="E89" t="s">
        <v>169</v>
      </c>
      <c r="F89" t="s">
        <v>21</v>
      </c>
      <c r="H89" t="s">
        <v>168</v>
      </c>
      <c r="I89">
        <v>2012</v>
      </c>
      <c r="K89" t="s">
        <v>18</v>
      </c>
      <c r="L89" t="s">
        <v>44</v>
      </c>
    </row>
    <row r="90" spans="1:12" ht="15">
      <c r="A90" t="s">
        <v>12</v>
      </c>
      <c r="B90" t="str">
        <f t="shared" si="2"/>
        <v>2014-03-19</v>
      </c>
      <c r="C90" t="str">
        <f>"0730"</f>
        <v>0730</v>
      </c>
      <c r="D90" t="s">
        <v>33</v>
      </c>
      <c r="E90" t="s">
        <v>170</v>
      </c>
      <c r="F90" t="s">
        <v>21</v>
      </c>
      <c r="H90" t="s">
        <v>34</v>
      </c>
      <c r="I90">
        <v>2002</v>
      </c>
      <c r="K90" t="s">
        <v>25</v>
      </c>
      <c r="L90" t="s">
        <v>36</v>
      </c>
    </row>
    <row r="91" spans="1:12" ht="15">
      <c r="A91" t="s">
        <v>12</v>
      </c>
      <c r="B91" t="str">
        <f t="shared" si="2"/>
        <v>2014-03-19</v>
      </c>
      <c r="C91" t="str">
        <f>"0745"</f>
        <v>0745</v>
      </c>
      <c r="D91" t="s">
        <v>33</v>
      </c>
      <c r="E91" t="s">
        <v>171</v>
      </c>
      <c r="F91" t="s">
        <v>21</v>
      </c>
      <c r="H91" t="s">
        <v>34</v>
      </c>
      <c r="I91">
        <v>2002</v>
      </c>
      <c r="K91" t="s">
        <v>25</v>
      </c>
      <c r="L91" t="s">
        <v>38</v>
      </c>
    </row>
    <row r="92" spans="1:12" ht="15">
      <c r="A92" t="s">
        <v>12</v>
      </c>
      <c r="B92" t="str">
        <f t="shared" si="2"/>
        <v>2014-03-19</v>
      </c>
      <c r="C92" t="str">
        <f>"0800"</f>
        <v>0800</v>
      </c>
      <c r="D92" t="s">
        <v>39</v>
      </c>
      <c r="F92" t="s">
        <v>21</v>
      </c>
      <c r="H92" t="s">
        <v>40</v>
      </c>
      <c r="I92">
        <v>2011</v>
      </c>
      <c r="K92" t="s">
        <v>18</v>
      </c>
      <c r="L92" t="s">
        <v>29</v>
      </c>
    </row>
    <row r="93" spans="1:12" ht="15">
      <c r="A93" t="s">
        <v>12</v>
      </c>
      <c r="B93" t="str">
        <f t="shared" si="2"/>
        <v>2014-03-19</v>
      </c>
      <c r="C93" t="str">
        <f>"0830"</f>
        <v>0830</v>
      </c>
      <c r="D93" t="s">
        <v>41</v>
      </c>
      <c r="E93" t="s">
        <v>173</v>
      </c>
      <c r="F93" t="s">
        <v>21</v>
      </c>
      <c r="H93" t="s">
        <v>172</v>
      </c>
      <c r="I93">
        <v>2009</v>
      </c>
      <c r="J93" t="s">
        <v>24</v>
      </c>
      <c r="K93" t="s">
        <v>18</v>
      </c>
      <c r="L93" t="s">
        <v>44</v>
      </c>
    </row>
    <row r="94" spans="1:12" ht="15">
      <c r="A94" t="s">
        <v>12</v>
      </c>
      <c r="B94" t="str">
        <f t="shared" si="2"/>
        <v>2014-03-19</v>
      </c>
      <c r="C94" t="str">
        <f>"0900"</f>
        <v>0900</v>
      </c>
      <c r="D94" t="s">
        <v>45</v>
      </c>
      <c r="F94" t="s">
        <v>21</v>
      </c>
      <c r="H94" t="s">
        <v>46</v>
      </c>
      <c r="I94">
        <v>2010</v>
      </c>
      <c r="K94" t="s">
        <v>25</v>
      </c>
      <c r="L94" t="s">
        <v>47</v>
      </c>
    </row>
    <row r="95" spans="1:12" ht="15">
      <c r="A95" t="s">
        <v>12</v>
      </c>
      <c r="B95" t="str">
        <f t="shared" si="2"/>
        <v>2014-03-19</v>
      </c>
      <c r="C95" t="str">
        <f>"0930"</f>
        <v>0930</v>
      </c>
      <c r="D95" t="s">
        <v>48</v>
      </c>
      <c r="F95" t="s">
        <v>21</v>
      </c>
      <c r="H95" t="s">
        <v>49</v>
      </c>
      <c r="I95">
        <v>0</v>
      </c>
      <c r="K95" t="s">
        <v>18</v>
      </c>
      <c r="L95" t="s">
        <v>50</v>
      </c>
    </row>
    <row r="96" spans="1:12" ht="15">
      <c r="A96" t="s">
        <v>12</v>
      </c>
      <c r="B96" t="str">
        <f t="shared" si="2"/>
        <v>2014-03-19</v>
      </c>
      <c r="C96" t="str">
        <f>"1000"</f>
        <v>1000</v>
      </c>
      <c r="D96" t="s">
        <v>51</v>
      </c>
      <c r="F96" t="s">
        <v>21</v>
      </c>
      <c r="H96" t="s">
        <v>134</v>
      </c>
      <c r="I96">
        <v>2008</v>
      </c>
      <c r="K96" t="s">
        <v>53</v>
      </c>
      <c r="L96" t="s">
        <v>44</v>
      </c>
    </row>
    <row r="97" spans="1:12" ht="15">
      <c r="A97" t="s">
        <v>12</v>
      </c>
      <c r="B97" t="str">
        <f t="shared" si="2"/>
        <v>2014-03-19</v>
      </c>
      <c r="C97" t="str">
        <f>"1030"</f>
        <v>1030</v>
      </c>
      <c r="D97" t="s">
        <v>135</v>
      </c>
      <c r="E97" t="s">
        <v>365</v>
      </c>
      <c r="F97" t="s">
        <v>21</v>
      </c>
      <c r="H97" t="s">
        <v>136</v>
      </c>
      <c r="I97">
        <v>2013</v>
      </c>
      <c r="K97" t="s">
        <v>18</v>
      </c>
      <c r="L97" t="s">
        <v>137</v>
      </c>
    </row>
    <row r="98" spans="1:12" ht="15">
      <c r="A98" t="s">
        <v>12</v>
      </c>
      <c r="B98" t="str">
        <f t="shared" si="2"/>
        <v>2014-03-19</v>
      </c>
      <c r="C98" t="str">
        <f>"1045"</f>
        <v>1045</v>
      </c>
      <c r="D98" t="s">
        <v>135</v>
      </c>
      <c r="E98" t="s">
        <v>366</v>
      </c>
      <c r="F98" t="s">
        <v>21</v>
      </c>
      <c r="H98" t="s">
        <v>138</v>
      </c>
      <c r="I98">
        <v>2013</v>
      </c>
      <c r="K98" t="s">
        <v>18</v>
      </c>
      <c r="L98" t="s">
        <v>36</v>
      </c>
    </row>
    <row r="99" spans="1:12" ht="15">
      <c r="A99" t="s">
        <v>12</v>
      </c>
      <c r="B99" t="str">
        <f t="shared" si="2"/>
        <v>2014-03-19</v>
      </c>
      <c r="C99" t="str">
        <f>"1100"</f>
        <v>1100</v>
      </c>
      <c r="D99" t="s">
        <v>174</v>
      </c>
      <c r="E99" t="s">
        <v>176</v>
      </c>
      <c r="F99" t="s">
        <v>21</v>
      </c>
      <c r="H99" t="s">
        <v>175</v>
      </c>
      <c r="I99">
        <v>0</v>
      </c>
      <c r="K99" t="s">
        <v>17</v>
      </c>
      <c r="L99" t="s">
        <v>26</v>
      </c>
    </row>
    <row r="100" spans="1:12" ht="15">
      <c r="A100" t="s">
        <v>12</v>
      </c>
      <c r="B100" t="str">
        <f t="shared" si="2"/>
        <v>2014-03-19</v>
      </c>
      <c r="C100" t="str">
        <f>"1130"</f>
        <v>1130</v>
      </c>
      <c r="D100" t="s">
        <v>174</v>
      </c>
      <c r="E100" t="s">
        <v>178</v>
      </c>
      <c r="F100" t="s">
        <v>21</v>
      </c>
      <c r="H100" t="s">
        <v>177</v>
      </c>
      <c r="I100">
        <v>0</v>
      </c>
      <c r="K100" t="s">
        <v>17</v>
      </c>
      <c r="L100" t="s">
        <v>50</v>
      </c>
    </row>
    <row r="101" spans="1:12" ht="15">
      <c r="A101" t="s">
        <v>12</v>
      </c>
      <c r="B101" t="str">
        <f t="shared" si="2"/>
        <v>2014-03-19</v>
      </c>
      <c r="C101" t="str">
        <f>"1200"</f>
        <v>1200</v>
      </c>
      <c r="D101" t="s">
        <v>145</v>
      </c>
      <c r="E101" t="s">
        <v>148</v>
      </c>
      <c r="F101" t="s">
        <v>87</v>
      </c>
      <c r="G101" t="s">
        <v>146</v>
      </c>
      <c r="H101" t="s">
        <v>147</v>
      </c>
      <c r="I101">
        <v>2012</v>
      </c>
      <c r="J101" t="s">
        <v>24</v>
      </c>
      <c r="K101" t="s">
        <v>25</v>
      </c>
      <c r="L101" t="s">
        <v>97</v>
      </c>
    </row>
    <row r="102" spans="1:12" ht="15">
      <c r="A102" t="s">
        <v>12</v>
      </c>
      <c r="B102" t="str">
        <f t="shared" si="2"/>
        <v>2014-03-19</v>
      </c>
      <c r="C102" t="str">
        <f>"1300"</f>
        <v>1300</v>
      </c>
      <c r="D102" t="s">
        <v>179</v>
      </c>
      <c r="E102" t="s">
        <v>181</v>
      </c>
      <c r="F102" t="s">
        <v>21</v>
      </c>
      <c r="H102" t="s">
        <v>180</v>
      </c>
      <c r="I102">
        <v>1992</v>
      </c>
      <c r="J102" t="s">
        <v>24</v>
      </c>
      <c r="K102" t="s">
        <v>18</v>
      </c>
      <c r="L102" t="s">
        <v>44</v>
      </c>
    </row>
    <row r="103" spans="1:12" ht="15">
      <c r="A103" t="s">
        <v>12</v>
      </c>
      <c r="B103" t="str">
        <f t="shared" si="2"/>
        <v>2014-03-19</v>
      </c>
      <c r="C103" t="str">
        <f>"1330"</f>
        <v>1330</v>
      </c>
      <c r="D103" t="s">
        <v>66</v>
      </c>
      <c r="E103" t="s">
        <v>68</v>
      </c>
      <c r="F103" t="s">
        <v>21</v>
      </c>
      <c r="H103" t="s">
        <v>67</v>
      </c>
      <c r="I103">
        <v>0</v>
      </c>
      <c r="K103" t="s">
        <v>18</v>
      </c>
      <c r="L103" t="s">
        <v>19</v>
      </c>
    </row>
    <row r="104" spans="1:12" ht="15">
      <c r="A104" t="s">
        <v>12</v>
      </c>
      <c r="B104" t="str">
        <f t="shared" si="2"/>
        <v>2014-03-19</v>
      </c>
      <c r="C104" t="str">
        <f>"1430"</f>
        <v>1430</v>
      </c>
      <c r="D104" t="s">
        <v>30</v>
      </c>
      <c r="E104" t="s">
        <v>169</v>
      </c>
      <c r="F104" t="s">
        <v>21</v>
      </c>
      <c r="H104" t="s">
        <v>168</v>
      </c>
      <c r="I104">
        <v>2012</v>
      </c>
      <c r="K104" t="s">
        <v>18</v>
      </c>
      <c r="L104" t="s">
        <v>44</v>
      </c>
    </row>
    <row r="105" spans="1:12" ht="15">
      <c r="A105" t="s">
        <v>12</v>
      </c>
      <c r="B105" t="str">
        <f t="shared" si="2"/>
        <v>2014-03-19</v>
      </c>
      <c r="C105" t="str">
        <f>"1500"</f>
        <v>1500</v>
      </c>
      <c r="D105" t="s">
        <v>20</v>
      </c>
      <c r="E105" t="s">
        <v>182</v>
      </c>
      <c r="F105" t="s">
        <v>21</v>
      </c>
      <c r="H105" t="s">
        <v>22</v>
      </c>
      <c r="I105">
        <v>2005</v>
      </c>
      <c r="J105" t="s">
        <v>24</v>
      </c>
      <c r="K105" t="s">
        <v>25</v>
      </c>
      <c r="L105" t="s">
        <v>26</v>
      </c>
    </row>
    <row r="106" spans="1:12" ht="15">
      <c r="A106" t="s">
        <v>12</v>
      </c>
      <c r="B106" t="str">
        <f t="shared" si="2"/>
        <v>2014-03-19</v>
      </c>
      <c r="C106" t="str">
        <f>"1530"</f>
        <v>1530</v>
      </c>
      <c r="D106" t="s">
        <v>45</v>
      </c>
      <c r="F106" t="s">
        <v>21</v>
      </c>
      <c r="H106" t="s">
        <v>46</v>
      </c>
      <c r="I106">
        <v>2010</v>
      </c>
      <c r="K106" t="s">
        <v>25</v>
      </c>
      <c r="L106" t="s">
        <v>29</v>
      </c>
    </row>
    <row r="107" spans="1:12" ht="15">
      <c r="A107" t="s">
        <v>12</v>
      </c>
      <c r="B107" t="str">
        <f t="shared" si="2"/>
        <v>2014-03-19</v>
      </c>
      <c r="C107" t="str">
        <f>"1600"</f>
        <v>1600</v>
      </c>
      <c r="D107" t="s">
        <v>41</v>
      </c>
      <c r="E107" t="s">
        <v>184</v>
      </c>
      <c r="F107" t="s">
        <v>21</v>
      </c>
      <c r="H107" t="s">
        <v>183</v>
      </c>
      <c r="I107">
        <v>2009</v>
      </c>
      <c r="J107" t="s">
        <v>24</v>
      </c>
      <c r="K107" t="s">
        <v>18</v>
      </c>
      <c r="L107" t="s">
        <v>44</v>
      </c>
    </row>
    <row r="108" spans="1:12" ht="15">
      <c r="A108" t="s">
        <v>12</v>
      </c>
      <c r="B108" t="str">
        <f t="shared" si="2"/>
        <v>2014-03-19</v>
      </c>
      <c r="C108" t="str">
        <f>"1630"</f>
        <v>1630</v>
      </c>
      <c r="D108" t="s">
        <v>27</v>
      </c>
      <c r="F108" t="s">
        <v>21</v>
      </c>
      <c r="H108" t="s">
        <v>28</v>
      </c>
      <c r="I108">
        <v>2013</v>
      </c>
      <c r="J108" t="s">
        <v>24</v>
      </c>
      <c r="K108" t="s">
        <v>18</v>
      </c>
      <c r="L108" t="s">
        <v>29</v>
      </c>
    </row>
    <row r="109" spans="1:12" ht="15">
      <c r="A109" t="s">
        <v>12</v>
      </c>
      <c r="B109" t="str">
        <f t="shared" si="2"/>
        <v>2014-03-19</v>
      </c>
      <c r="C109" t="str">
        <f>"1700"</f>
        <v>1700</v>
      </c>
      <c r="D109" t="s">
        <v>39</v>
      </c>
      <c r="F109" t="s">
        <v>21</v>
      </c>
      <c r="H109" t="s">
        <v>40</v>
      </c>
      <c r="I109">
        <v>2011</v>
      </c>
      <c r="K109" t="s">
        <v>18</v>
      </c>
      <c r="L109" t="s">
        <v>29</v>
      </c>
    </row>
    <row r="110" spans="1:12" ht="15">
      <c r="A110" t="s">
        <v>12</v>
      </c>
      <c r="B110" t="str">
        <f t="shared" si="2"/>
        <v>2014-03-19</v>
      </c>
      <c r="C110" t="str">
        <f>"1730"</f>
        <v>1730</v>
      </c>
      <c r="D110" t="s">
        <v>73</v>
      </c>
      <c r="F110" t="s">
        <v>58</v>
      </c>
      <c r="H110" t="s">
        <v>74</v>
      </c>
      <c r="I110">
        <v>2014</v>
      </c>
      <c r="K110" t="s">
        <v>18</v>
      </c>
      <c r="L110" t="s">
        <v>60</v>
      </c>
    </row>
    <row r="111" spans="1:12" ht="15">
      <c r="A111" t="s">
        <v>12</v>
      </c>
      <c r="B111" t="str">
        <f t="shared" si="2"/>
        <v>2014-03-19</v>
      </c>
      <c r="C111" t="str">
        <f>"1800"</f>
        <v>1800</v>
      </c>
      <c r="D111" t="s">
        <v>51</v>
      </c>
      <c r="F111" t="s">
        <v>21</v>
      </c>
      <c r="H111" t="s">
        <v>185</v>
      </c>
      <c r="I111">
        <v>2008</v>
      </c>
      <c r="K111" t="s">
        <v>53</v>
      </c>
      <c r="L111" t="s">
        <v>44</v>
      </c>
    </row>
    <row r="112" spans="1:12" ht="15">
      <c r="A112" t="s">
        <v>12</v>
      </c>
      <c r="B112" t="str">
        <f t="shared" si="2"/>
        <v>2014-03-19</v>
      </c>
      <c r="C112" t="str">
        <f>"1830"</f>
        <v>1830</v>
      </c>
      <c r="D112" t="s">
        <v>186</v>
      </c>
      <c r="E112" t="s">
        <v>368</v>
      </c>
      <c r="F112" t="s">
        <v>21</v>
      </c>
      <c r="G112" t="s">
        <v>187</v>
      </c>
      <c r="H112" t="s">
        <v>188</v>
      </c>
      <c r="I112">
        <v>2013</v>
      </c>
      <c r="K112" t="s">
        <v>18</v>
      </c>
      <c r="L112" t="s">
        <v>38</v>
      </c>
    </row>
    <row r="113" spans="1:12" ht="15">
      <c r="A113" t="s">
        <v>12</v>
      </c>
      <c r="B113" t="str">
        <f t="shared" si="2"/>
        <v>2014-03-19</v>
      </c>
      <c r="C113" t="str">
        <f>"1845"</f>
        <v>1845</v>
      </c>
      <c r="D113" t="s">
        <v>186</v>
      </c>
      <c r="E113" t="s">
        <v>369</v>
      </c>
      <c r="F113" t="s">
        <v>21</v>
      </c>
      <c r="G113" t="s">
        <v>187</v>
      </c>
      <c r="H113" t="s">
        <v>189</v>
      </c>
      <c r="I113">
        <v>2013</v>
      </c>
      <c r="K113" t="s">
        <v>18</v>
      </c>
      <c r="L113" t="s">
        <v>38</v>
      </c>
    </row>
    <row r="114" spans="1:12" ht="15">
      <c r="A114" t="s">
        <v>12</v>
      </c>
      <c r="B114" t="str">
        <f t="shared" si="2"/>
        <v>2014-03-19</v>
      </c>
      <c r="C114" t="str">
        <f>"1900"</f>
        <v>1900</v>
      </c>
      <c r="D114" t="s">
        <v>73</v>
      </c>
      <c r="F114" t="s">
        <v>58</v>
      </c>
      <c r="H114" t="s">
        <v>74</v>
      </c>
      <c r="I114">
        <v>2014</v>
      </c>
      <c r="K114" t="s">
        <v>18</v>
      </c>
      <c r="L114" t="s">
        <v>60</v>
      </c>
    </row>
    <row r="115" spans="1:12" ht="15">
      <c r="A115" t="s">
        <v>12</v>
      </c>
      <c r="B115" t="str">
        <f t="shared" si="2"/>
        <v>2014-03-19</v>
      </c>
      <c r="C115" t="str">
        <f>"1930"</f>
        <v>1930</v>
      </c>
      <c r="D115" t="s">
        <v>61</v>
      </c>
      <c r="F115" t="s">
        <v>58</v>
      </c>
      <c r="H115" t="s">
        <v>62</v>
      </c>
      <c r="I115">
        <v>2014</v>
      </c>
      <c r="K115" t="s">
        <v>18</v>
      </c>
      <c r="L115" t="s">
        <v>60</v>
      </c>
    </row>
    <row r="116" spans="1:12" ht="15">
      <c r="A116" t="s">
        <v>12</v>
      </c>
      <c r="B116" t="str">
        <f t="shared" si="2"/>
        <v>2014-03-19</v>
      </c>
      <c r="C116" t="str">
        <f>"2000"</f>
        <v>2000</v>
      </c>
      <c r="D116" t="s">
        <v>190</v>
      </c>
      <c r="E116" t="s">
        <v>192</v>
      </c>
      <c r="F116" t="s">
        <v>21</v>
      </c>
      <c r="H116" t="s">
        <v>191</v>
      </c>
      <c r="I116">
        <v>0</v>
      </c>
      <c r="J116" t="s">
        <v>24</v>
      </c>
      <c r="K116" t="s">
        <v>18</v>
      </c>
      <c r="L116" t="s">
        <v>54</v>
      </c>
    </row>
    <row r="117" spans="1:12" ht="15">
      <c r="A117" t="s">
        <v>12</v>
      </c>
      <c r="B117" t="str">
        <f t="shared" si="2"/>
        <v>2014-03-19</v>
      </c>
      <c r="C117" t="str">
        <f>"2030"</f>
        <v>2030</v>
      </c>
      <c r="D117" t="s">
        <v>193</v>
      </c>
      <c r="E117" t="s">
        <v>195</v>
      </c>
      <c r="F117" t="s">
        <v>87</v>
      </c>
      <c r="G117" t="s">
        <v>15</v>
      </c>
      <c r="H117" t="s">
        <v>194</v>
      </c>
      <c r="I117">
        <v>0</v>
      </c>
      <c r="K117" t="s">
        <v>18</v>
      </c>
      <c r="L117" t="s">
        <v>29</v>
      </c>
    </row>
    <row r="118" spans="1:12" ht="15">
      <c r="A118" t="s">
        <v>12</v>
      </c>
      <c r="B118" t="str">
        <f t="shared" si="2"/>
        <v>2014-03-19</v>
      </c>
      <c r="C118" t="str">
        <f>"2100"</f>
        <v>2100</v>
      </c>
      <c r="D118" t="s">
        <v>196</v>
      </c>
      <c r="E118" t="s">
        <v>198</v>
      </c>
      <c r="F118" t="s">
        <v>87</v>
      </c>
      <c r="G118" t="s">
        <v>88</v>
      </c>
      <c r="H118" t="s">
        <v>197</v>
      </c>
      <c r="I118">
        <v>0</v>
      </c>
      <c r="K118" t="s">
        <v>18</v>
      </c>
      <c r="L118" t="s">
        <v>199</v>
      </c>
    </row>
    <row r="119" spans="1:12" ht="15">
      <c r="A119" t="s">
        <v>12</v>
      </c>
      <c r="B119" t="str">
        <f t="shared" si="2"/>
        <v>2014-03-19</v>
      </c>
      <c r="C119" t="str">
        <f>"2200"</f>
        <v>2200</v>
      </c>
      <c r="D119" t="s">
        <v>200</v>
      </c>
      <c r="F119" t="s">
        <v>14</v>
      </c>
      <c r="G119" t="s">
        <v>201</v>
      </c>
      <c r="H119" t="s">
        <v>202</v>
      </c>
      <c r="I119">
        <v>1994</v>
      </c>
      <c r="K119" t="s">
        <v>18</v>
      </c>
      <c r="L119" t="s">
        <v>100</v>
      </c>
    </row>
    <row r="120" spans="1:12" ht="15">
      <c r="A120" t="s">
        <v>12</v>
      </c>
      <c r="B120" t="str">
        <f t="shared" si="2"/>
        <v>2014-03-19</v>
      </c>
      <c r="C120" t="str">
        <f>"2300"</f>
        <v>2300</v>
      </c>
      <c r="D120" t="s">
        <v>73</v>
      </c>
      <c r="F120" t="s">
        <v>58</v>
      </c>
      <c r="H120" t="s">
        <v>74</v>
      </c>
      <c r="I120">
        <v>2014</v>
      </c>
      <c r="K120" t="s">
        <v>18</v>
      </c>
      <c r="L120" t="s">
        <v>60</v>
      </c>
    </row>
    <row r="121" spans="1:12" ht="15">
      <c r="A121" t="s">
        <v>12</v>
      </c>
      <c r="B121" t="str">
        <f t="shared" si="2"/>
        <v>2014-03-19</v>
      </c>
      <c r="C121" t="str">
        <f>"2330"</f>
        <v>2330</v>
      </c>
      <c r="D121" t="s">
        <v>186</v>
      </c>
      <c r="E121" t="s">
        <v>368</v>
      </c>
      <c r="F121" t="s">
        <v>21</v>
      </c>
      <c r="G121" t="s">
        <v>187</v>
      </c>
      <c r="H121" t="s">
        <v>188</v>
      </c>
      <c r="I121">
        <v>2013</v>
      </c>
      <c r="K121" t="s">
        <v>18</v>
      </c>
      <c r="L121" t="s">
        <v>38</v>
      </c>
    </row>
    <row r="122" spans="1:12" ht="15">
      <c r="A122" t="s">
        <v>12</v>
      </c>
      <c r="B122" t="str">
        <f t="shared" si="2"/>
        <v>2014-03-19</v>
      </c>
      <c r="C122" t="str">
        <f>"2345"</f>
        <v>2345</v>
      </c>
      <c r="D122" t="s">
        <v>186</v>
      </c>
      <c r="E122" t="s">
        <v>369</v>
      </c>
      <c r="F122" t="s">
        <v>21</v>
      </c>
      <c r="G122" t="s">
        <v>187</v>
      </c>
      <c r="H122" t="s">
        <v>189</v>
      </c>
      <c r="I122">
        <v>2013</v>
      </c>
      <c r="K122" t="s">
        <v>18</v>
      </c>
      <c r="L122" t="s">
        <v>38</v>
      </c>
    </row>
    <row r="123" spans="1:12" ht="15">
      <c r="A123" t="s">
        <v>12</v>
      </c>
      <c r="B123" t="str">
        <f aca="true" t="shared" si="3" ref="B123:B164">"2014-03-20"</f>
        <v>2014-03-20</v>
      </c>
      <c r="C123" t="str">
        <f>"0000"</f>
        <v>0000</v>
      </c>
      <c r="D123" t="s">
        <v>98</v>
      </c>
      <c r="F123" t="s">
        <v>58</v>
      </c>
      <c r="H123" t="s">
        <v>99</v>
      </c>
      <c r="I123">
        <v>2011</v>
      </c>
      <c r="K123" t="s">
        <v>18</v>
      </c>
      <c r="L123" t="s">
        <v>203</v>
      </c>
    </row>
    <row r="124" spans="1:12" ht="15">
      <c r="A124" t="s">
        <v>12</v>
      </c>
      <c r="B124" t="str">
        <f t="shared" si="3"/>
        <v>2014-03-20</v>
      </c>
      <c r="C124" t="str">
        <f>"0100"</f>
        <v>0100</v>
      </c>
      <c r="D124" t="s">
        <v>101</v>
      </c>
      <c r="F124" t="s">
        <v>58</v>
      </c>
      <c r="H124" t="s">
        <v>204</v>
      </c>
      <c r="I124">
        <v>2012</v>
      </c>
      <c r="K124" t="s">
        <v>18</v>
      </c>
      <c r="L124" t="s">
        <v>162</v>
      </c>
    </row>
    <row r="125" spans="1:12" ht="15">
      <c r="A125" t="s">
        <v>12</v>
      </c>
      <c r="B125" t="str">
        <f t="shared" si="3"/>
        <v>2014-03-20</v>
      </c>
      <c r="C125" t="str">
        <f>"0200"</f>
        <v>0200</v>
      </c>
      <c r="D125" t="s">
        <v>105</v>
      </c>
      <c r="F125" t="s">
        <v>21</v>
      </c>
      <c r="H125" t="s">
        <v>205</v>
      </c>
      <c r="I125">
        <v>2009</v>
      </c>
      <c r="K125" t="s">
        <v>18</v>
      </c>
      <c r="L125" t="s">
        <v>206</v>
      </c>
    </row>
    <row r="126" spans="1:12" ht="15">
      <c r="A126" t="s">
        <v>12</v>
      </c>
      <c r="B126" t="str">
        <f t="shared" si="3"/>
        <v>2014-03-20</v>
      </c>
      <c r="C126" t="str">
        <f>"0300"</f>
        <v>0300</v>
      </c>
      <c r="D126" t="s">
        <v>107</v>
      </c>
      <c r="E126" t="s">
        <v>370</v>
      </c>
      <c r="F126" t="s">
        <v>58</v>
      </c>
      <c r="H126" t="s">
        <v>207</v>
      </c>
      <c r="I126">
        <v>2008</v>
      </c>
      <c r="K126" t="s">
        <v>18</v>
      </c>
      <c r="L126" t="s">
        <v>109</v>
      </c>
    </row>
    <row r="127" spans="1:12" ht="15">
      <c r="A127" t="s">
        <v>12</v>
      </c>
      <c r="B127" t="str">
        <f t="shared" si="3"/>
        <v>2014-03-20</v>
      </c>
      <c r="C127" t="str">
        <f>"0400"</f>
        <v>0400</v>
      </c>
      <c r="D127" t="s">
        <v>110</v>
      </c>
      <c r="E127" t="s">
        <v>208</v>
      </c>
      <c r="F127" t="s">
        <v>58</v>
      </c>
      <c r="H127" t="s">
        <v>111</v>
      </c>
      <c r="I127">
        <v>2011</v>
      </c>
      <c r="K127" t="s">
        <v>18</v>
      </c>
      <c r="L127" t="s">
        <v>113</v>
      </c>
    </row>
    <row r="128" spans="1:12" ht="15">
      <c r="A128" t="s">
        <v>12</v>
      </c>
      <c r="B128" t="str">
        <f t="shared" si="3"/>
        <v>2014-03-20</v>
      </c>
      <c r="C128" t="str">
        <f>"0500"</f>
        <v>0500</v>
      </c>
      <c r="D128" t="s">
        <v>13</v>
      </c>
      <c r="F128" t="s">
        <v>14</v>
      </c>
      <c r="G128" t="s">
        <v>15</v>
      </c>
      <c r="H128" t="s">
        <v>16</v>
      </c>
      <c r="I128">
        <v>2012</v>
      </c>
      <c r="K128" t="s">
        <v>18</v>
      </c>
      <c r="L128" t="s">
        <v>109</v>
      </c>
    </row>
    <row r="129" spans="1:12" ht="15">
      <c r="A129" t="s">
        <v>12</v>
      </c>
      <c r="B129" t="str">
        <f t="shared" si="3"/>
        <v>2014-03-20</v>
      </c>
      <c r="C129" t="str">
        <f>"0600"</f>
        <v>0600</v>
      </c>
      <c r="D129" t="s">
        <v>20</v>
      </c>
      <c r="E129" t="s">
        <v>209</v>
      </c>
      <c r="F129" t="s">
        <v>21</v>
      </c>
      <c r="H129" t="s">
        <v>22</v>
      </c>
      <c r="I129">
        <v>2005</v>
      </c>
      <c r="J129" t="s">
        <v>24</v>
      </c>
      <c r="K129" t="s">
        <v>25</v>
      </c>
      <c r="L129" t="s">
        <v>26</v>
      </c>
    </row>
    <row r="130" spans="1:12" ht="15">
      <c r="A130" t="s">
        <v>12</v>
      </c>
      <c r="B130" t="str">
        <f t="shared" si="3"/>
        <v>2014-03-20</v>
      </c>
      <c r="C130" t="str">
        <f>"0630"</f>
        <v>0630</v>
      </c>
      <c r="D130" t="s">
        <v>27</v>
      </c>
      <c r="F130" t="s">
        <v>21</v>
      </c>
      <c r="H130" t="s">
        <v>28</v>
      </c>
      <c r="I130">
        <v>2013</v>
      </c>
      <c r="J130" t="s">
        <v>24</v>
      </c>
      <c r="K130" t="s">
        <v>18</v>
      </c>
      <c r="L130" t="s">
        <v>26</v>
      </c>
    </row>
    <row r="131" spans="1:12" ht="15">
      <c r="A131" t="s">
        <v>12</v>
      </c>
      <c r="B131" t="str">
        <f t="shared" si="3"/>
        <v>2014-03-20</v>
      </c>
      <c r="C131" t="str">
        <f>"0700"</f>
        <v>0700</v>
      </c>
      <c r="D131" t="s">
        <v>30</v>
      </c>
      <c r="E131" t="s">
        <v>211</v>
      </c>
      <c r="F131" t="s">
        <v>21</v>
      </c>
      <c r="H131" t="s">
        <v>210</v>
      </c>
      <c r="I131">
        <v>2012</v>
      </c>
      <c r="K131" t="s">
        <v>18</v>
      </c>
      <c r="L131" t="s">
        <v>26</v>
      </c>
    </row>
    <row r="132" spans="1:12" ht="15">
      <c r="A132" t="s">
        <v>12</v>
      </c>
      <c r="B132" t="str">
        <f t="shared" si="3"/>
        <v>2014-03-20</v>
      </c>
      <c r="C132" t="str">
        <f>"0730"</f>
        <v>0730</v>
      </c>
      <c r="D132" t="s">
        <v>33</v>
      </c>
      <c r="E132" t="s">
        <v>212</v>
      </c>
      <c r="F132" t="s">
        <v>21</v>
      </c>
      <c r="H132" t="s">
        <v>34</v>
      </c>
      <c r="I132">
        <v>2002</v>
      </c>
      <c r="K132" t="s">
        <v>25</v>
      </c>
      <c r="L132" t="s">
        <v>36</v>
      </c>
    </row>
    <row r="133" spans="1:12" ht="15">
      <c r="A133" t="s">
        <v>12</v>
      </c>
      <c r="B133" t="str">
        <f t="shared" si="3"/>
        <v>2014-03-20</v>
      </c>
      <c r="C133" t="str">
        <f>"0745"</f>
        <v>0745</v>
      </c>
      <c r="D133" t="s">
        <v>33</v>
      </c>
      <c r="E133" t="s">
        <v>213</v>
      </c>
      <c r="F133" t="s">
        <v>21</v>
      </c>
      <c r="H133" t="s">
        <v>34</v>
      </c>
      <c r="I133">
        <v>2002</v>
      </c>
      <c r="K133" t="s">
        <v>25</v>
      </c>
      <c r="L133" t="s">
        <v>38</v>
      </c>
    </row>
    <row r="134" spans="1:12" ht="15">
      <c r="A134" t="s">
        <v>12</v>
      </c>
      <c r="B134" t="str">
        <f t="shared" si="3"/>
        <v>2014-03-20</v>
      </c>
      <c r="C134" t="str">
        <f>"0800"</f>
        <v>0800</v>
      </c>
      <c r="D134" t="s">
        <v>39</v>
      </c>
      <c r="F134" t="s">
        <v>21</v>
      </c>
      <c r="H134" t="s">
        <v>40</v>
      </c>
      <c r="I134">
        <v>2011</v>
      </c>
      <c r="K134" t="s">
        <v>18</v>
      </c>
      <c r="L134" t="s">
        <v>29</v>
      </c>
    </row>
    <row r="135" spans="1:12" ht="15">
      <c r="A135" t="s">
        <v>12</v>
      </c>
      <c r="B135" t="str">
        <f t="shared" si="3"/>
        <v>2014-03-20</v>
      </c>
      <c r="C135" t="str">
        <f>"0830"</f>
        <v>0830</v>
      </c>
      <c r="D135" t="s">
        <v>41</v>
      </c>
      <c r="E135" t="s">
        <v>215</v>
      </c>
      <c r="F135" t="s">
        <v>21</v>
      </c>
      <c r="H135" t="s">
        <v>214</v>
      </c>
      <c r="I135">
        <v>2009</v>
      </c>
      <c r="J135" t="s">
        <v>24</v>
      </c>
      <c r="K135" t="s">
        <v>18</v>
      </c>
      <c r="L135" t="s">
        <v>44</v>
      </c>
    </row>
    <row r="136" spans="1:12" ht="15">
      <c r="A136" t="s">
        <v>12</v>
      </c>
      <c r="B136" t="str">
        <f t="shared" si="3"/>
        <v>2014-03-20</v>
      </c>
      <c r="C136" t="str">
        <f>"0900"</f>
        <v>0900</v>
      </c>
      <c r="D136" t="s">
        <v>45</v>
      </c>
      <c r="F136" t="s">
        <v>21</v>
      </c>
      <c r="H136" t="s">
        <v>46</v>
      </c>
      <c r="I136">
        <v>2010</v>
      </c>
      <c r="K136" t="s">
        <v>25</v>
      </c>
      <c r="L136" t="s">
        <v>29</v>
      </c>
    </row>
    <row r="137" spans="1:12" ht="15">
      <c r="A137" t="s">
        <v>12</v>
      </c>
      <c r="B137" t="str">
        <f t="shared" si="3"/>
        <v>2014-03-20</v>
      </c>
      <c r="C137" t="str">
        <f>"0930"</f>
        <v>0930</v>
      </c>
      <c r="D137" t="s">
        <v>48</v>
      </c>
      <c r="F137" t="s">
        <v>21</v>
      </c>
      <c r="H137" t="s">
        <v>49</v>
      </c>
      <c r="I137">
        <v>0</v>
      </c>
      <c r="K137" t="s">
        <v>18</v>
      </c>
      <c r="L137" t="s">
        <v>216</v>
      </c>
    </row>
    <row r="138" spans="1:12" ht="15">
      <c r="A138" t="s">
        <v>12</v>
      </c>
      <c r="B138" t="str">
        <f t="shared" si="3"/>
        <v>2014-03-20</v>
      </c>
      <c r="C138" t="str">
        <f>"1000"</f>
        <v>1000</v>
      </c>
      <c r="D138" t="s">
        <v>51</v>
      </c>
      <c r="F138" t="s">
        <v>21</v>
      </c>
      <c r="H138" t="s">
        <v>185</v>
      </c>
      <c r="I138">
        <v>2008</v>
      </c>
      <c r="K138" t="s">
        <v>53</v>
      </c>
      <c r="L138" t="s">
        <v>44</v>
      </c>
    </row>
    <row r="139" spans="1:12" ht="15">
      <c r="A139" t="s">
        <v>12</v>
      </c>
      <c r="B139" t="str">
        <f t="shared" si="3"/>
        <v>2014-03-20</v>
      </c>
      <c r="C139" t="str">
        <f>"1030"</f>
        <v>1030</v>
      </c>
      <c r="D139" t="s">
        <v>186</v>
      </c>
      <c r="E139" t="s">
        <v>368</v>
      </c>
      <c r="F139" t="s">
        <v>21</v>
      </c>
      <c r="G139" t="s">
        <v>187</v>
      </c>
      <c r="H139" t="s">
        <v>188</v>
      </c>
      <c r="I139">
        <v>2013</v>
      </c>
      <c r="K139" t="s">
        <v>18</v>
      </c>
      <c r="L139" t="s">
        <v>38</v>
      </c>
    </row>
    <row r="140" spans="1:12" ht="15">
      <c r="A140" t="s">
        <v>12</v>
      </c>
      <c r="B140" t="str">
        <f t="shared" si="3"/>
        <v>2014-03-20</v>
      </c>
      <c r="C140" t="str">
        <f>"1045"</f>
        <v>1045</v>
      </c>
      <c r="D140" t="s">
        <v>186</v>
      </c>
      <c r="E140" t="s">
        <v>369</v>
      </c>
      <c r="F140" t="s">
        <v>21</v>
      </c>
      <c r="G140" t="s">
        <v>187</v>
      </c>
      <c r="H140" t="s">
        <v>189</v>
      </c>
      <c r="I140">
        <v>2013</v>
      </c>
      <c r="K140" t="s">
        <v>18</v>
      </c>
      <c r="L140" t="s">
        <v>38</v>
      </c>
    </row>
    <row r="141" spans="1:12" ht="15">
      <c r="A141" t="s">
        <v>12</v>
      </c>
      <c r="B141" t="str">
        <f t="shared" si="3"/>
        <v>2014-03-20</v>
      </c>
      <c r="C141" t="str">
        <f>"1100"</f>
        <v>1100</v>
      </c>
      <c r="D141" t="s">
        <v>61</v>
      </c>
      <c r="F141" t="s">
        <v>58</v>
      </c>
      <c r="H141" t="s">
        <v>62</v>
      </c>
      <c r="I141">
        <v>2014</v>
      </c>
      <c r="K141" t="s">
        <v>18</v>
      </c>
      <c r="L141" t="s">
        <v>60</v>
      </c>
    </row>
    <row r="142" spans="1:12" ht="15">
      <c r="A142" t="s">
        <v>12</v>
      </c>
      <c r="B142" t="str">
        <f t="shared" si="3"/>
        <v>2014-03-20</v>
      </c>
      <c r="C142" t="str">
        <f>"1130"</f>
        <v>1130</v>
      </c>
      <c r="D142" t="s">
        <v>190</v>
      </c>
      <c r="E142" t="s">
        <v>192</v>
      </c>
      <c r="F142" t="s">
        <v>21</v>
      </c>
      <c r="H142" t="s">
        <v>191</v>
      </c>
      <c r="I142">
        <v>0</v>
      </c>
      <c r="J142" t="s">
        <v>24</v>
      </c>
      <c r="K142" t="s">
        <v>18</v>
      </c>
      <c r="L142" t="s">
        <v>54</v>
      </c>
    </row>
    <row r="143" spans="1:12" ht="15">
      <c r="A143" t="s">
        <v>12</v>
      </c>
      <c r="B143" t="str">
        <f t="shared" si="3"/>
        <v>2014-03-20</v>
      </c>
      <c r="C143" t="str">
        <f>"1200"</f>
        <v>1200</v>
      </c>
      <c r="D143" t="s">
        <v>217</v>
      </c>
      <c r="E143" t="s">
        <v>371</v>
      </c>
      <c r="F143" t="s">
        <v>21</v>
      </c>
      <c r="H143" t="s">
        <v>218</v>
      </c>
      <c r="I143">
        <v>0</v>
      </c>
      <c r="K143" t="s">
        <v>18</v>
      </c>
      <c r="L143" t="s">
        <v>29</v>
      </c>
    </row>
    <row r="144" spans="1:12" ht="15">
      <c r="A144" t="s">
        <v>12</v>
      </c>
      <c r="B144" t="str">
        <f t="shared" si="3"/>
        <v>2014-03-20</v>
      </c>
      <c r="C144" t="str">
        <f>"1230"</f>
        <v>1230</v>
      </c>
      <c r="D144" t="s">
        <v>196</v>
      </c>
      <c r="E144" t="s">
        <v>198</v>
      </c>
      <c r="F144" t="s">
        <v>87</v>
      </c>
      <c r="G144" t="s">
        <v>88</v>
      </c>
      <c r="H144" t="s">
        <v>197</v>
      </c>
      <c r="I144">
        <v>0</v>
      </c>
      <c r="K144" t="s">
        <v>18</v>
      </c>
      <c r="L144" t="s">
        <v>199</v>
      </c>
    </row>
    <row r="145" spans="1:12" ht="15">
      <c r="A145" t="s">
        <v>12</v>
      </c>
      <c r="B145" t="str">
        <f t="shared" si="3"/>
        <v>2014-03-20</v>
      </c>
      <c r="C145" t="str">
        <f>"1330"</f>
        <v>1330</v>
      </c>
      <c r="D145" t="s">
        <v>200</v>
      </c>
      <c r="F145" t="s">
        <v>14</v>
      </c>
      <c r="G145" t="s">
        <v>201</v>
      </c>
      <c r="H145" t="s">
        <v>202</v>
      </c>
      <c r="I145">
        <v>1994</v>
      </c>
      <c r="K145" t="s">
        <v>18</v>
      </c>
      <c r="L145" t="s">
        <v>100</v>
      </c>
    </row>
    <row r="146" spans="1:12" ht="15">
      <c r="A146" t="s">
        <v>12</v>
      </c>
      <c r="B146" t="str">
        <f t="shared" si="3"/>
        <v>2014-03-20</v>
      </c>
      <c r="C146" t="str">
        <f>"1430"</f>
        <v>1430</v>
      </c>
      <c r="D146" t="s">
        <v>30</v>
      </c>
      <c r="E146" t="s">
        <v>211</v>
      </c>
      <c r="F146" t="s">
        <v>21</v>
      </c>
      <c r="H146" t="s">
        <v>210</v>
      </c>
      <c r="I146">
        <v>2012</v>
      </c>
      <c r="K146" t="s">
        <v>18</v>
      </c>
      <c r="L146" t="s">
        <v>26</v>
      </c>
    </row>
    <row r="147" spans="1:12" ht="15">
      <c r="A147" t="s">
        <v>12</v>
      </c>
      <c r="B147" t="str">
        <f t="shared" si="3"/>
        <v>2014-03-20</v>
      </c>
      <c r="C147" t="str">
        <f>"1500"</f>
        <v>1500</v>
      </c>
      <c r="D147" t="s">
        <v>20</v>
      </c>
      <c r="E147" t="s">
        <v>219</v>
      </c>
      <c r="F147" t="s">
        <v>21</v>
      </c>
      <c r="H147" t="s">
        <v>22</v>
      </c>
      <c r="I147">
        <v>2005</v>
      </c>
      <c r="J147" t="s">
        <v>24</v>
      </c>
      <c r="K147" t="s">
        <v>25</v>
      </c>
      <c r="L147" t="s">
        <v>26</v>
      </c>
    </row>
    <row r="148" spans="1:12" ht="15">
      <c r="A148" t="s">
        <v>12</v>
      </c>
      <c r="B148" t="str">
        <f t="shared" si="3"/>
        <v>2014-03-20</v>
      </c>
      <c r="C148" t="str">
        <f>"1530"</f>
        <v>1530</v>
      </c>
      <c r="D148" t="s">
        <v>45</v>
      </c>
      <c r="F148" t="s">
        <v>21</v>
      </c>
      <c r="H148" t="s">
        <v>46</v>
      </c>
      <c r="I148">
        <v>2010</v>
      </c>
      <c r="K148" t="s">
        <v>25</v>
      </c>
      <c r="L148" t="s">
        <v>29</v>
      </c>
    </row>
    <row r="149" spans="1:12" ht="15">
      <c r="A149" t="s">
        <v>12</v>
      </c>
      <c r="B149" t="str">
        <f t="shared" si="3"/>
        <v>2014-03-20</v>
      </c>
      <c r="C149" t="str">
        <f>"1600"</f>
        <v>1600</v>
      </c>
      <c r="D149" t="s">
        <v>41</v>
      </c>
      <c r="E149" t="s">
        <v>221</v>
      </c>
      <c r="F149" t="s">
        <v>21</v>
      </c>
      <c r="H149" t="s">
        <v>220</v>
      </c>
      <c r="I149">
        <v>2009</v>
      </c>
      <c r="J149" t="s">
        <v>24</v>
      </c>
      <c r="K149" t="s">
        <v>18</v>
      </c>
      <c r="L149" t="s">
        <v>44</v>
      </c>
    </row>
    <row r="150" spans="1:12" ht="15">
      <c r="A150" t="s">
        <v>12</v>
      </c>
      <c r="B150" t="str">
        <f t="shared" si="3"/>
        <v>2014-03-20</v>
      </c>
      <c r="C150" t="str">
        <f>"1630"</f>
        <v>1630</v>
      </c>
      <c r="D150" t="s">
        <v>27</v>
      </c>
      <c r="F150" t="s">
        <v>21</v>
      </c>
      <c r="H150" t="s">
        <v>28</v>
      </c>
      <c r="I150">
        <v>2013</v>
      </c>
      <c r="J150" t="s">
        <v>24</v>
      </c>
      <c r="K150" t="s">
        <v>18</v>
      </c>
      <c r="L150" t="s">
        <v>26</v>
      </c>
    </row>
    <row r="151" spans="1:12" ht="15">
      <c r="A151" t="s">
        <v>12</v>
      </c>
      <c r="B151" t="str">
        <f t="shared" si="3"/>
        <v>2014-03-20</v>
      </c>
      <c r="C151" t="str">
        <f>"1700"</f>
        <v>1700</v>
      </c>
      <c r="D151" t="s">
        <v>39</v>
      </c>
      <c r="F151" t="s">
        <v>21</v>
      </c>
      <c r="H151" t="s">
        <v>40</v>
      </c>
      <c r="I151">
        <v>2011</v>
      </c>
      <c r="K151" t="s">
        <v>18</v>
      </c>
      <c r="L151" t="s">
        <v>29</v>
      </c>
    </row>
    <row r="152" spans="1:12" ht="15">
      <c r="A152" t="s">
        <v>12</v>
      </c>
      <c r="B152" t="str">
        <f t="shared" si="3"/>
        <v>2014-03-20</v>
      </c>
      <c r="C152" t="str">
        <f>"1730"</f>
        <v>1730</v>
      </c>
      <c r="D152" t="s">
        <v>73</v>
      </c>
      <c r="F152" t="s">
        <v>58</v>
      </c>
      <c r="H152" t="s">
        <v>74</v>
      </c>
      <c r="I152">
        <v>2014</v>
      </c>
      <c r="K152" t="s">
        <v>18</v>
      </c>
      <c r="L152" t="s">
        <v>60</v>
      </c>
    </row>
    <row r="153" spans="1:12" ht="15">
      <c r="A153" t="s">
        <v>12</v>
      </c>
      <c r="B153" t="str">
        <f t="shared" si="3"/>
        <v>2014-03-20</v>
      </c>
      <c r="C153" t="str">
        <f>"1800"</f>
        <v>1800</v>
      </c>
      <c r="D153" t="s">
        <v>51</v>
      </c>
      <c r="F153" t="s">
        <v>21</v>
      </c>
      <c r="H153" t="s">
        <v>222</v>
      </c>
      <c r="I153">
        <v>2008</v>
      </c>
      <c r="K153" t="s">
        <v>53</v>
      </c>
      <c r="L153" t="s">
        <v>44</v>
      </c>
    </row>
    <row r="154" spans="1:12" s="1" customFormat="1" ht="15">
      <c r="A154" s="1" t="s">
        <v>12</v>
      </c>
      <c r="B154" s="1" t="str">
        <f t="shared" si="3"/>
        <v>2014-03-20</v>
      </c>
      <c r="C154" s="1" t="str">
        <f>"1830"</f>
        <v>1830</v>
      </c>
      <c r="D154" s="1" t="s">
        <v>223</v>
      </c>
      <c r="F154" s="1" t="s">
        <v>58</v>
      </c>
      <c r="H154" s="2" t="s">
        <v>359</v>
      </c>
      <c r="I154" s="1">
        <v>0</v>
      </c>
      <c r="K154" s="1" t="s">
        <v>17</v>
      </c>
      <c r="L154" s="1" t="s">
        <v>91</v>
      </c>
    </row>
    <row r="155" spans="1:12" ht="15">
      <c r="A155" t="s">
        <v>12</v>
      </c>
      <c r="B155" t="str">
        <f t="shared" si="3"/>
        <v>2014-03-20</v>
      </c>
      <c r="C155" t="str">
        <f>"2000"</f>
        <v>2000</v>
      </c>
      <c r="D155" t="s">
        <v>73</v>
      </c>
      <c r="F155" t="s">
        <v>58</v>
      </c>
      <c r="H155" t="s">
        <v>74</v>
      </c>
      <c r="I155">
        <v>2014</v>
      </c>
      <c r="K155" t="s">
        <v>18</v>
      </c>
      <c r="L155" t="s">
        <v>60</v>
      </c>
    </row>
    <row r="156" spans="1:12" ht="15">
      <c r="A156" t="s">
        <v>12</v>
      </c>
      <c r="B156" t="str">
        <f t="shared" si="3"/>
        <v>2014-03-20</v>
      </c>
      <c r="C156" t="str">
        <f>"2030"</f>
        <v>2030</v>
      </c>
      <c r="D156" t="s">
        <v>224</v>
      </c>
      <c r="E156" t="s">
        <v>372</v>
      </c>
      <c r="F156" t="s">
        <v>21</v>
      </c>
      <c r="G156" t="s">
        <v>187</v>
      </c>
      <c r="H156" t="s">
        <v>225</v>
      </c>
      <c r="I156">
        <v>2013</v>
      </c>
      <c r="K156" t="s">
        <v>18</v>
      </c>
      <c r="L156" t="s">
        <v>38</v>
      </c>
    </row>
    <row r="157" spans="1:12" ht="15">
      <c r="A157" t="s">
        <v>12</v>
      </c>
      <c r="B157" t="str">
        <f t="shared" si="3"/>
        <v>2014-03-20</v>
      </c>
      <c r="C157" t="str">
        <f>"2045"</f>
        <v>2045</v>
      </c>
      <c r="D157" t="s">
        <v>224</v>
      </c>
      <c r="E157" t="s">
        <v>373</v>
      </c>
      <c r="F157" t="s">
        <v>21</v>
      </c>
      <c r="G157" t="s">
        <v>187</v>
      </c>
      <c r="H157" t="s">
        <v>226</v>
      </c>
      <c r="I157">
        <v>2013</v>
      </c>
      <c r="K157" t="s">
        <v>18</v>
      </c>
      <c r="L157" t="s">
        <v>38</v>
      </c>
    </row>
    <row r="158" spans="1:12" ht="15">
      <c r="A158" t="s">
        <v>12</v>
      </c>
      <c r="B158" t="str">
        <f t="shared" si="3"/>
        <v>2014-03-20</v>
      </c>
      <c r="C158" t="str">
        <f>"2100"</f>
        <v>2100</v>
      </c>
      <c r="D158" t="s">
        <v>227</v>
      </c>
      <c r="E158" t="s">
        <v>230</v>
      </c>
      <c r="F158" t="s">
        <v>93</v>
      </c>
      <c r="G158" t="s">
        <v>228</v>
      </c>
      <c r="H158" t="s">
        <v>229</v>
      </c>
      <c r="I158">
        <v>2008</v>
      </c>
      <c r="K158" t="s">
        <v>53</v>
      </c>
      <c r="L158" t="s">
        <v>44</v>
      </c>
    </row>
    <row r="159" spans="1:12" ht="15">
      <c r="A159" t="s">
        <v>12</v>
      </c>
      <c r="B159" t="str">
        <f t="shared" si="3"/>
        <v>2014-03-20</v>
      </c>
      <c r="C159" t="str">
        <f>"2130"</f>
        <v>2130</v>
      </c>
      <c r="D159" t="s">
        <v>227</v>
      </c>
      <c r="E159" t="s">
        <v>232</v>
      </c>
      <c r="F159" t="s">
        <v>93</v>
      </c>
      <c r="G159" t="s">
        <v>228</v>
      </c>
      <c r="H159" t="s">
        <v>231</v>
      </c>
      <c r="I159">
        <v>2008</v>
      </c>
      <c r="K159" t="s">
        <v>53</v>
      </c>
      <c r="L159" t="s">
        <v>44</v>
      </c>
    </row>
    <row r="160" spans="1:12" ht="15">
      <c r="A160" t="s">
        <v>12</v>
      </c>
      <c r="B160" t="str">
        <f t="shared" si="3"/>
        <v>2014-03-20</v>
      </c>
      <c r="C160" t="str">
        <f>"2200"</f>
        <v>2200</v>
      </c>
      <c r="D160" t="s">
        <v>233</v>
      </c>
      <c r="F160" t="s">
        <v>87</v>
      </c>
      <c r="G160" t="s">
        <v>234</v>
      </c>
      <c r="H160" t="s">
        <v>235</v>
      </c>
      <c r="I160">
        <v>0</v>
      </c>
      <c r="J160" t="s">
        <v>236</v>
      </c>
      <c r="K160" t="s">
        <v>53</v>
      </c>
      <c r="L160" t="s">
        <v>44</v>
      </c>
    </row>
    <row r="161" spans="1:12" ht="15">
      <c r="A161" t="s">
        <v>12</v>
      </c>
      <c r="B161" t="str">
        <f t="shared" si="3"/>
        <v>2014-03-20</v>
      </c>
      <c r="C161" t="str">
        <f>"2230"</f>
        <v>2230</v>
      </c>
      <c r="D161" t="s">
        <v>237</v>
      </c>
      <c r="F161" t="s">
        <v>14</v>
      </c>
      <c r="G161" t="s">
        <v>94</v>
      </c>
      <c r="H161" t="s">
        <v>238</v>
      </c>
      <c r="I161">
        <v>2009</v>
      </c>
      <c r="J161" t="s">
        <v>24</v>
      </c>
      <c r="K161" t="s">
        <v>25</v>
      </c>
      <c r="L161" t="s">
        <v>29</v>
      </c>
    </row>
    <row r="162" spans="1:12" ht="15">
      <c r="A162" t="s">
        <v>12</v>
      </c>
      <c r="B162" t="str">
        <f t="shared" si="3"/>
        <v>2014-03-20</v>
      </c>
      <c r="C162" t="str">
        <f>"2300"</f>
        <v>2300</v>
      </c>
      <c r="D162" t="s">
        <v>73</v>
      </c>
      <c r="F162" t="s">
        <v>58</v>
      </c>
      <c r="H162" t="s">
        <v>74</v>
      </c>
      <c r="I162">
        <v>2014</v>
      </c>
      <c r="K162" t="s">
        <v>18</v>
      </c>
      <c r="L162" t="s">
        <v>60</v>
      </c>
    </row>
    <row r="163" spans="1:12" ht="15">
      <c r="A163" t="s">
        <v>12</v>
      </c>
      <c r="B163" t="str">
        <f t="shared" si="3"/>
        <v>2014-03-20</v>
      </c>
      <c r="C163" t="str">
        <f>"2330"</f>
        <v>2330</v>
      </c>
      <c r="D163" t="s">
        <v>224</v>
      </c>
      <c r="E163" t="s">
        <v>372</v>
      </c>
      <c r="F163" t="s">
        <v>21</v>
      </c>
      <c r="G163" t="s">
        <v>187</v>
      </c>
      <c r="H163" t="s">
        <v>225</v>
      </c>
      <c r="I163">
        <v>2013</v>
      </c>
      <c r="K163" t="s">
        <v>18</v>
      </c>
      <c r="L163" t="s">
        <v>38</v>
      </c>
    </row>
    <row r="164" spans="1:12" ht="15">
      <c r="A164" t="s">
        <v>12</v>
      </c>
      <c r="B164" t="str">
        <f t="shared" si="3"/>
        <v>2014-03-20</v>
      </c>
      <c r="C164" t="str">
        <f>"2345"</f>
        <v>2345</v>
      </c>
      <c r="D164" t="s">
        <v>224</v>
      </c>
      <c r="E164" t="s">
        <v>373</v>
      </c>
      <c r="F164" t="s">
        <v>21</v>
      </c>
      <c r="G164" t="s">
        <v>187</v>
      </c>
      <c r="H164" t="s">
        <v>226</v>
      </c>
      <c r="I164">
        <v>2013</v>
      </c>
      <c r="K164" t="s">
        <v>18</v>
      </c>
      <c r="L164" t="s">
        <v>38</v>
      </c>
    </row>
    <row r="165" spans="1:12" s="1" customFormat="1" ht="15">
      <c r="A165" s="1" t="s">
        <v>12</v>
      </c>
      <c r="B165" s="1" t="str">
        <f aca="true" t="shared" si="4" ref="B165:B202">"2014-03-21"</f>
        <v>2014-03-21</v>
      </c>
      <c r="C165" s="1" t="str">
        <f>"0000"</f>
        <v>0000</v>
      </c>
      <c r="D165" s="1" t="s">
        <v>223</v>
      </c>
      <c r="F165" s="1" t="s">
        <v>58</v>
      </c>
      <c r="H165" s="2" t="s">
        <v>359</v>
      </c>
      <c r="I165" s="1">
        <v>0</v>
      </c>
      <c r="K165" s="1" t="s">
        <v>17</v>
      </c>
      <c r="L165" s="1" t="s">
        <v>91</v>
      </c>
    </row>
    <row r="166" spans="1:12" ht="15">
      <c r="A166" t="s">
        <v>12</v>
      </c>
      <c r="B166" t="str">
        <f t="shared" si="4"/>
        <v>2014-03-21</v>
      </c>
      <c r="C166" t="str">
        <f>"0130"</f>
        <v>0130</v>
      </c>
      <c r="D166" t="s">
        <v>239</v>
      </c>
      <c r="F166" t="s">
        <v>14</v>
      </c>
      <c r="G166" t="s">
        <v>15</v>
      </c>
      <c r="H166" t="s">
        <v>240</v>
      </c>
      <c r="I166">
        <v>2013</v>
      </c>
      <c r="K166" t="s">
        <v>18</v>
      </c>
      <c r="L166" t="s">
        <v>44</v>
      </c>
    </row>
    <row r="167" spans="1:12" ht="15">
      <c r="A167" t="s">
        <v>12</v>
      </c>
      <c r="B167" t="str">
        <f t="shared" si="4"/>
        <v>2014-03-21</v>
      </c>
      <c r="C167" t="str">
        <f>"0200"</f>
        <v>0200</v>
      </c>
      <c r="D167" t="s">
        <v>105</v>
      </c>
      <c r="F167" t="s">
        <v>58</v>
      </c>
      <c r="H167" t="s">
        <v>241</v>
      </c>
      <c r="I167">
        <v>2009</v>
      </c>
      <c r="K167" t="s">
        <v>18</v>
      </c>
      <c r="L167" t="s">
        <v>242</v>
      </c>
    </row>
    <row r="168" spans="1:12" ht="15">
      <c r="A168" t="s">
        <v>12</v>
      </c>
      <c r="B168" t="str">
        <f t="shared" si="4"/>
        <v>2014-03-21</v>
      </c>
      <c r="C168" t="str">
        <f>"0300"</f>
        <v>0300</v>
      </c>
      <c r="D168" t="s">
        <v>107</v>
      </c>
      <c r="E168" t="s">
        <v>374</v>
      </c>
      <c r="F168" t="s">
        <v>58</v>
      </c>
      <c r="H168" t="s">
        <v>243</v>
      </c>
      <c r="I168">
        <v>2008</v>
      </c>
      <c r="K168" t="s">
        <v>18</v>
      </c>
      <c r="L168" t="s">
        <v>109</v>
      </c>
    </row>
    <row r="169" spans="1:12" ht="15">
      <c r="A169" t="s">
        <v>12</v>
      </c>
      <c r="B169" t="str">
        <f t="shared" si="4"/>
        <v>2014-03-21</v>
      </c>
      <c r="C169" t="str">
        <f>"0400"</f>
        <v>0400</v>
      </c>
      <c r="D169" t="s">
        <v>110</v>
      </c>
      <c r="E169" t="s">
        <v>244</v>
      </c>
      <c r="F169" t="s">
        <v>58</v>
      </c>
      <c r="H169" t="s">
        <v>111</v>
      </c>
      <c r="I169">
        <v>2011</v>
      </c>
      <c r="K169" t="s">
        <v>18</v>
      </c>
      <c r="L169" t="s">
        <v>113</v>
      </c>
    </row>
    <row r="170" spans="1:12" ht="15">
      <c r="A170" t="s">
        <v>12</v>
      </c>
      <c r="B170" t="str">
        <f t="shared" si="4"/>
        <v>2014-03-21</v>
      </c>
      <c r="C170" t="str">
        <f>"0500"</f>
        <v>0500</v>
      </c>
      <c r="D170" t="s">
        <v>13</v>
      </c>
      <c r="F170" t="s">
        <v>14</v>
      </c>
      <c r="G170" t="s">
        <v>15</v>
      </c>
      <c r="H170" t="s">
        <v>16</v>
      </c>
      <c r="I170">
        <v>2012</v>
      </c>
      <c r="K170" t="s">
        <v>18</v>
      </c>
      <c r="L170" t="s">
        <v>245</v>
      </c>
    </row>
    <row r="171" spans="1:12" ht="15">
      <c r="A171" t="s">
        <v>12</v>
      </c>
      <c r="B171" t="str">
        <f t="shared" si="4"/>
        <v>2014-03-21</v>
      </c>
      <c r="C171" t="str">
        <f>"0600"</f>
        <v>0600</v>
      </c>
      <c r="D171" t="s">
        <v>20</v>
      </c>
      <c r="E171" t="s">
        <v>246</v>
      </c>
      <c r="F171" t="s">
        <v>21</v>
      </c>
      <c r="H171" t="s">
        <v>22</v>
      </c>
      <c r="I171">
        <v>2005</v>
      </c>
      <c r="J171" t="s">
        <v>24</v>
      </c>
      <c r="K171" t="s">
        <v>25</v>
      </c>
      <c r="L171" t="s">
        <v>26</v>
      </c>
    </row>
    <row r="172" spans="1:12" ht="15">
      <c r="A172" t="s">
        <v>12</v>
      </c>
      <c r="B172" t="str">
        <f t="shared" si="4"/>
        <v>2014-03-21</v>
      </c>
      <c r="C172" t="str">
        <f>"0630"</f>
        <v>0630</v>
      </c>
      <c r="D172" t="s">
        <v>27</v>
      </c>
      <c r="F172" t="s">
        <v>21</v>
      </c>
      <c r="H172" t="s">
        <v>28</v>
      </c>
      <c r="I172">
        <v>2013</v>
      </c>
      <c r="J172" t="s">
        <v>24</v>
      </c>
      <c r="K172" t="s">
        <v>18</v>
      </c>
      <c r="L172" t="s">
        <v>29</v>
      </c>
    </row>
    <row r="173" spans="1:12" ht="15">
      <c r="A173" t="s">
        <v>12</v>
      </c>
      <c r="B173" t="str">
        <f t="shared" si="4"/>
        <v>2014-03-21</v>
      </c>
      <c r="C173" t="str">
        <f>"0700"</f>
        <v>0700</v>
      </c>
      <c r="D173" t="s">
        <v>30</v>
      </c>
      <c r="E173" t="s">
        <v>248</v>
      </c>
      <c r="F173" t="s">
        <v>21</v>
      </c>
      <c r="H173" t="s">
        <v>247</v>
      </c>
      <c r="I173">
        <v>2012</v>
      </c>
      <c r="K173" t="s">
        <v>18</v>
      </c>
      <c r="L173" t="s">
        <v>26</v>
      </c>
    </row>
    <row r="174" spans="1:12" ht="15">
      <c r="A174" t="s">
        <v>12</v>
      </c>
      <c r="B174" t="str">
        <f t="shared" si="4"/>
        <v>2014-03-21</v>
      </c>
      <c r="C174" t="str">
        <f>"0730"</f>
        <v>0730</v>
      </c>
      <c r="D174" t="s">
        <v>33</v>
      </c>
      <c r="E174" t="s">
        <v>249</v>
      </c>
      <c r="F174" t="s">
        <v>21</v>
      </c>
      <c r="H174" t="s">
        <v>34</v>
      </c>
      <c r="I174">
        <v>2002</v>
      </c>
      <c r="K174" t="s">
        <v>25</v>
      </c>
      <c r="L174" t="s">
        <v>36</v>
      </c>
    </row>
    <row r="175" spans="1:12" ht="15">
      <c r="A175" t="s">
        <v>12</v>
      </c>
      <c r="B175" t="str">
        <f t="shared" si="4"/>
        <v>2014-03-21</v>
      </c>
      <c r="C175" t="str">
        <f>"0745"</f>
        <v>0745</v>
      </c>
      <c r="D175" t="s">
        <v>33</v>
      </c>
      <c r="E175" t="s">
        <v>250</v>
      </c>
      <c r="F175" t="s">
        <v>21</v>
      </c>
      <c r="H175" t="s">
        <v>34</v>
      </c>
      <c r="I175">
        <v>2002</v>
      </c>
      <c r="K175" t="s">
        <v>25</v>
      </c>
      <c r="L175" t="s">
        <v>38</v>
      </c>
    </row>
    <row r="176" spans="1:12" ht="15">
      <c r="A176" t="s">
        <v>12</v>
      </c>
      <c r="B176" t="str">
        <f t="shared" si="4"/>
        <v>2014-03-21</v>
      </c>
      <c r="C176" t="str">
        <f>"0800"</f>
        <v>0800</v>
      </c>
      <c r="D176" t="s">
        <v>39</v>
      </c>
      <c r="F176" t="s">
        <v>21</v>
      </c>
      <c r="H176" t="s">
        <v>40</v>
      </c>
      <c r="I176">
        <v>2011</v>
      </c>
      <c r="K176" t="s">
        <v>18</v>
      </c>
      <c r="L176" t="s">
        <v>29</v>
      </c>
    </row>
    <row r="177" spans="1:12" ht="15">
      <c r="A177" t="s">
        <v>12</v>
      </c>
      <c r="B177" t="str">
        <f t="shared" si="4"/>
        <v>2014-03-21</v>
      </c>
      <c r="C177" t="str">
        <f>"0830"</f>
        <v>0830</v>
      </c>
      <c r="D177" t="s">
        <v>41</v>
      </c>
      <c r="E177" t="s">
        <v>252</v>
      </c>
      <c r="F177" t="s">
        <v>21</v>
      </c>
      <c r="H177" t="s">
        <v>251</v>
      </c>
      <c r="I177">
        <v>2009</v>
      </c>
      <c r="J177" t="s">
        <v>24</v>
      </c>
      <c r="K177" t="s">
        <v>18</v>
      </c>
      <c r="L177" t="s">
        <v>44</v>
      </c>
    </row>
    <row r="178" spans="1:12" ht="15">
      <c r="A178" t="s">
        <v>12</v>
      </c>
      <c r="B178" t="str">
        <f t="shared" si="4"/>
        <v>2014-03-21</v>
      </c>
      <c r="C178" t="str">
        <f>"0900"</f>
        <v>0900</v>
      </c>
      <c r="D178" t="s">
        <v>45</v>
      </c>
      <c r="F178" t="s">
        <v>21</v>
      </c>
      <c r="H178" t="s">
        <v>46</v>
      </c>
      <c r="I178">
        <v>2010</v>
      </c>
      <c r="K178" t="s">
        <v>25</v>
      </c>
      <c r="L178" t="s">
        <v>29</v>
      </c>
    </row>
    <row r="179" spans="1:12" ht="15">
      <c r="A179" t="s">
        <v>12</v>
      </c>
      <c r="B179" t="str">
        <f t="shared" si="4"/>
        <v>2014-03-21</v>
      </c>
      <c r="C179" t="str">
        <f>"0930"</f>
        <v>0930</v>
      </c>
      <c r="D179" t="s">
        <v>48</v>
      </c>
      <c r="F179" t="s">
        <v>21</v>
      </c>
      <c r="H179" t="s">
        <v>49</v>
      </c>
      <c r="I179">
        <v>0</v>
      </c>
      <c r="K179" t="s">
        <v>18</v>
      </c>
      <c r="L179" t="s">
        <v>44</v>
      </c>
    </row>
    <row r="180" spans="1:12" ht="15">
      <c r="A180" t="s">
        <v>12</v>
      </c>
      <c r="B180" t="str">
        <f t="shared" si="4"/>
        <v>2014-03-21</v>
      </c>
      <c r="C180" t="str">
        <f>"1000"</f>
        <v>1000</v>
      </c>
      <c r="D180" t="s">
        <v>51</v>
      </c>
      <c r="F180" t="s">
        <v>21</v>
      </c>
      <c r="H180" t="s">
        <v>222</v>
      </c>
      <c r="I180">
        <v>2008</v>
      </c>
      <c r="K180" t="s">
        <v>53</v>
      </c>
      <c r="L180" t="s">
        <v>44</v>
      </c>
    </row>
    <row r="181" spans="1:12" ht="15">
      <c r="A181" t="s">
        <v>12</v>
      </c>
      <c r="B181" t="str">
        <f t="shared" si="4"/>
        <v>2014-03-21</v>
      </c>
      <c r="C181" t="str">
        <f>"1030"</f>
        <v>1030</v>
      </c>
      <c r="D181" t="s">
        <v>224</v>
      </c>
      <c r="E181" t="s">
        <v>372</v>
      </c>
      <c r="F181" t="s">
        <v>21</v>
      </c>
      <c r="G181" t="s">
        <v>187</v>
      </c>
      <c r="H181" t="s">
        <v>225</v>
      </c>
      <c r="I181">
        <v>2013</v>
      </c>
      <c r="K181" t="s">
        <v>18</v>
      </c>
      <c r="L181" t="s">
        <v>38</v>
      </c>
    </row>
    <row r="182" spans="1:12" ht="15">
      <c r="A182" t="s">
        <v>12</v>
      </c>
      <c r="B182" t="str">
        <f t="shared" si="4"/>
        <v>2014-03-21</v>
      </c>
      <c r="C182" t="str">
        <f>"1045"</f>
        <v>1045</v>
      </c>
      <c r="D182" t="s">
        <v>224</v>
      </c>
      <c r="E182" t="s">
        <v>373</v>
      </c>
      <c r="F182" t="s">
        <v>21</v>
      </c>
      <c r="G182" t="s">
        <v>187</v>
      </c>
      <c r="H182" t="s">
        <v>226</v>
      </c>
      <c r="I182">
        <v>2013</v>
      </c>
      <c r="K182" t="s">
        <v>18</v>
      </c>
      <c r="L182" t="s">
        <v>38</v>
      </c>
    </row>
    <row r="183" spans="1:12" s="1" customFormat="1" ht="15">
      <c r="A183" s="1" t="s">
        <v>12</v>
      </c>
      <c r="B183" s="1" t="str">
        <f t="shared" si="4"/>
        <v>2014-03-21</v>
      </c>
      <c r="C183" s="1" t="str">
        <f>"1100"</f>
        <v>1100</v>
      </c>
      <c r="D183" s="1" t="s">
        <v>223</v>
      </c>
      <c r="F183" s="1" t="s">
        <v>58</v>
      </c>
      <c r="H183" s="2" t="s">
        <v>359</v>
      </c>
      <c r="I183" s="1">
        <v>0</v>
      </c>
      <c r="K183" s="1" t="s">
        <v>17</v>
      </c>
      <c r="L183" s="1" t="s">
        <v>91</v>
      </c>
    </row>
    <row r="184" spans="1:12" ht="15">
      <c r="A184" t="s">
        <v>12</v>
      </c>
      <c r="B184" t="str">
        <f t="shared" si="4"/>
        <v>2014-03-21</v>
      </c>
      <c r="C184" t="str">
        <f>"1230"</f>
        <v>1230</v>
      </c>
      <c r="D184" t="s">
        <v>253</v>
      </c>
      <c r="E184" t="s">
        <v>253</v>
      </c>
      <c r="F184" t="s">
        <v>21</v>
      </c>
      <c r="H184" t="s">
        <v>254</v>
      </c>
      <c r="I184">
        <v>2010</v>
      </c>
      <c r="K184" t="s">
        <v>18</v>
      </c>
      <c r="L184" t="s">
        <v>255</v>
      </c>
    </row>
    <row r="185" spans="1:12" ht="15">
      <c r="A185" t="s">
        <v>12</v>
      </c>
      <c r="B185" t="str">
        <f t="shared" si="4"/>
        <v>2014-03-21</v>
      </c>
      <c r="C185" t="str">
        <f>"1330"</f>
        <v>1330</v>
      </c>
      <c r="D185" t="s">
        <v>256</v>
      </c>
      <c r="E185" t="s">
        <v>258</v>
      </c>
      <c r="F185" t="s">
        <v>21</v>
      </c>
      <c r="H185" t="s">
        <v>257</v>
      </c>
      <c r="I185">
        <v>0</v>
      </c>
      <c r="J185" t="s">
        <v>24</v>
      </c>
      <c r="K185" t="s">
        <v>18</v>
      </c>
      <c r="L185" t="s">
        <v>29</v>
      </c>
    </row>
    <row r="186" spans="1:12" ht="15">
      <c r="A186" t="s">
        <v>12</v>
      </c>
      <c r="B186" t="str">
        <f t="shared" si="4"/>
        <v>2014-03-21</v>
      </c>
      <c r="C186" t="str">
        <f>"1400"</f>
        <v>1400</v>
      </c>
      <c r="D186" t="s">
        <v>256</v>
      </c>
      <c r="E186" t="s">
        <v>260</v>
      </c>
      <c r="F186" t="s">
        <v>14</v>
      </c>
      <c r="G186" t="s">
        <v>15</v>
      </c>
      <c r="H186" t="s">
        <v>259</v>
      </c>
      <c r="I186">
        <v>0</v>
      </c>
      <c r="K186" t="s">
        <v>18</v>
      </c>
      <c r="L186" t="s">
        <v>261</v>
      </c>
    </row>
    <row r="187" spans="1:12" ht="15">
      <c r="A187" t="s">
        <v>12</v>
      </c>
      <c r="B187" t="str">
        <f t="shared" si="4"/>
        <v>2014-03-21</v>
      </c>
      <c r="C187" t="str">
        <f>"1430"</f>
        <v>1430</v>
      </c>
      <c r="D187" t="s">
        <v>30</v>
      </c>
      <c r="E187" t="s">
        <v>248</v>
      </c>
      <c r="F187" t="s">
        <v>21</v>
      </c>
      <c r="H187" t="s">
        <v>247</v>
      </c>
      <c r="I187">
        <v>2012</v>
      </c>
      <c r="K187" t="s">
        <v>18</v>
      </c>
      <c r="L187" t="s">
        <v>26</v>
      </c>
    </row>
    <row r="188" spans="1:12" ht="15">
      <c r="A188" t="s">
        <v>12</v>
      </c>
      <c r="B188" t="str">
        <f t="shared" si="4"/>
        <v>2014-03-21</v>
      </c>
      <c r="C188" t="str">
        <f>"1500"</f>
        <v>1500</v>
      </c>
      <c r="D188" t="s">
        <v>20</v>
      </c>
      <c r="E188" t="s">
        <v>262</v>
      </c>
      <c r="F188" t="s">
        <v>21</v>
      </c>
      <c r="H188" t="s">
        <v>22</v>
      </c>
      <c r="I188">
        <v>2005</v>
      </c>
      <c r="J188" t="s">
        <v>24</v>
      </c>
      <c r="K188" t="s">
        <v>25</v>
      </c>
      <c r="L188" t="s">
        <v>26</v>
      </c>
    </row>
    <row r="189" spans="1:12" ht="15">
      <c r="A189" t="s">
        <v>12</v>
      </c>
      <c r="B189" t="str">
        <f t="shared" si="4"/>
        <v>2014-03-21</v>
      </c>
      <c r="C189" t="str">
        <f>"1530"</f>
        <v>1530</v>
      </c>
      <c r="D189" t="s">
        <v>45</v>
      </c>
      <c r="F189" t="s">
        <v>21</v>
      </c>
      <c r="H189" t="s">
        <v>46</v>
      </c>
      <c r="I189">
        <v>2010</v>
      </c>
      <c r="K189" t="s">
        <v>25</v>
      </c>
      <c r="L189" t="s">
        <v>29</v>
      </c>
    </row>
    <row r="190" spans="1:12" ht="15">
      <c r="A190" t="s">
        <v>12</v>
      </c>
      <c r="B190" t="str">
        <f t="shared" si="4"/>
        <v>2014-03-21</v>
      </c>
      <c r="C190" t="str">
        <f>"1600"</f>
        <v>1600</v>
      </c>
      <c r="D190" t="s">
        <v>41</v>
      </c>
      <c r="E190" t="s">
        <v>264</v>
      </c>
      <c r="F190" t="s">
        <v>21</v>
      </c>
      <c r="H190" t="s">
        <v>263</v>
      </c>
      <c r="I190">
        <v>2009</v>
      </c>
      <c r="J190" t="s">
        <v>24</v>
      </c>
      <c r="K190" t="s">
        <v>18</v>
      </c>
      <c r="L190" t="s">
        <v>44</v>
      </c>
    </row>
    <row r="191" spans="1:12" ht="15">
      <c r="A191" t="s">
        <v>12</v>
      </c>
      <c r="B191" t="str">
        <f t="shared" si="4"/>
        <v>2014-03-21</v>
      </c>
      <c r="C191" t="str">
        <f>"1630"</f>
        <v>1630</v>
      </c>
      <c r="D191" t="s">
        <v>27</v>
      </c>
      <c r="F191" t="s">
        <v>21</v>
      </c>
      <c r="H191" t="s">
        <v>28</v>
      </c>
      <c r="I191">
        <v>2013</v>
      </c>
      <c r="J191" t="s">
        <v>24</v>
      </c>
      <c r="K191" t="s">
        <v>18</v>
      </c>
      <c r="L191" t="s">
        <v>29</v>
      </c>
    </row>
    <row r="192" spans="1:12" ht="15">
      <c r="A192" t="s">
        <v>12</v>
      </c>
      <c r="B192" t="str">
        <f t="shared" si="4"/>
        <v>2014-03-21</v>
      </c>
      <c r="C192" t="str">
        <f>"1700"</f>
        <v>1700</v>
      </c>
      <c r="D192" t="s">
        <v>39</v>
      </c>
      <c r="F192" t="s">
        <v>21</v>
      </c>
      <c r="H192" t="s">
        <v>40</v>
      </c>
      <c r="I192">
        <v>2011</v>
      </c>
      <c r="K192" t="s">
        <v>18</v>
      </c>
      <c r="L192" t="s">
        <v>29</v>
      </c>
    </row>
    <row r="193" spans="1:12" ht="15">
      <c r="A193" t="s">
        <v>12</v>
      </c>
      <c r="B193" t="str">
        <f t="shared" si="4"/>
        <v>2014-03-21</v>
      </c>
      <c r="C193" t="str">
        <f>"1730"</f>
        <v>1730</v>
      </c>
      <c r="D193" t="s">
        <v>73</v>
      </c>
      <c r="F193" t="s">
        <v>58</v>
      </c>
      <c r="H193" t="s">
        <v>74</v>
      </c>
      <c r="I193">
        <v>2014</v>
      </c>
      <c r="K193" t="s">
        <v>18</v>
      </c>
      <c r="L193" t="s">
        <v>60</v>
      </c>
    </row>
    <row r="194" spans="1:12" ht="15">
      <c r="A194" t="s">
        <v>12</v>
      </c>
      <c r="B194" t="str">
        <f t="shared" si="4"/>
        <v>2014-03-21</v>
      </c>
      <c r="C194" t="str">
        <f>"1800"</f>
        <v>1800</v>
      </c>
      <c r="D194" t="s">
        <v>51</v>
      </c>
      <c r="F194" t="s">
        <v>21</v>
      </c>
      <c r="H194" t="s">
        <v>265</v>
      </c>
      <c r="I194">
        <v>2008</v>
      </c>
      <c r="K194" t="s">
        <v>53</v>
      </c>
      <c r="L194" t="s">
        <v>54</v>
      </c>
    </row>
    <row r="195" spans="1:12" ht="15">
      <c r="A195" t="s">
        <v>12</v>
      </c>
      <c r="B195" t="str">
        <f t="shared" si="4"/>
        <v>2014-03-21</v>
      </c>
      <c r="C195" t="str">
        <f>"1830"</f>
        <v>1830</v>
      </c>
      <c r="D195" t="s">
        <v>266</v>
      </c>
      <c r="F195" t="s">
        <v>21</v>
      </c>
      <c r="H195" t="s">
        <v>267</v>
      </c>
      <c r="I195">
        <v>2014</v>
      </c>
      <c r="K195" t="s">
        <v>18</v>
      </c>
      <c r="L195" t="s">
        <v>216</v>
      </c>
    </row>
    <row r="196" spans="1:12" ht="15">
      <c r="A196" t="s">
        <v>12</v>
      </c>
      <c r="B196" t="str">
        <f t="shared" si="4"/>
        <v>2014-03-21</v>
      </c>
      <c r="C196" t="str">
        <f>"1900"</f>
        <v>1900</v>
      </c>
      <c r="D196" t="s">
        <v>73</v>
      </c>
      <c r="F196" t="s">
        <v>58</v>
      </c>
      <c r="H196" t="s">
        <v>74</v>
      </c>
      <c r="I196">
        <v>2014</v>
      </c>
      <c r="K196" t="s">
        <v>18</v>
      </c>
      <c r="L196" t="s">
        <v>60</v>
      </c>
    </row>
    <row r="197" spans="1:12" ht="15">
      <c r="A197" t="s">
        <v>12</v>
      </c>
      <c r="B197" t="str">
        <f t="shared" si="4"/>
        <v>2014-03-21</v>
      </c>
      <c r="C197" t="str">
        <f>"1930"</f>
        <v>1930</v>
      </c>
      <c r="D197" t="s">
        <v>174</v>
      </c>
      <c r="E197" t="s">
        <v>269</v>
      </c>
      <c r="H197" t="s">
        <v>268</v>
      </c>
      <c r="I197">
        <v>0</v>
      </c>
      <c r="K197" t="s">
        <v>17</v>
      </c>
      <c r="L197" t="s">
        <v>156</v>
      </c>
    </row>
    <row r="198" spans="1:12" ht="15">
      <c r="A198" t="s">
        <v>12</v>
      </c>
      <c r="B198" t="str">
        <f t="shared" si="4"/>
        <v>2014-03-21</v>
      </c>
      <c r="C198" t="str">
        <f>"2000"</f>
        <v>2000</v>
      </c>
      <c r="D198" t="s">
        <v>270</v>
      </c>
      <c r="E198" t="s">
        <v>375</v>
      </c>
      <c r="F198" t="s">
        <v>58</v>
      </c>
      <c r="H198" t="s">
        <v>271</v>
      </c>
      <c r="I198">
        <v>2013</v>
      </c>
      <c r="K198" t="s">
        <v>18</v>
      </c>
      <c r="L198" t="s">
        <v>272</v>
      </c>
    </row>
    <row r="199" spans="1:12" ht="15">
      <c r="A199" t="s">
        <v>12</v>
      </c>
      <c r="B199" t="str">
        <f t="shared" si="4"/>
        <v>2014-03-21</v>
      </c>
      <c r="C199" t="str">
        <f>"2130"</f>
        <v>2130</v>
      </c>
      <c r="D199" t="s">
        <v>273</v>
      </c>
      <c r="E199" t="s">
        <v>275</v>
      </c>
      <c r="F199" t="s">
        <v>58</v>
      </c>
      <c r="H199" t="s">
        <v>274</v>
      </c>
      <c r="I199">
        <v>2013</v>
      </c>
      <c r="J199" t="s">
        <v>24</v>
      </c>
      <c r="K199" t="s">
        <v>18</v>
      </c>
      <c r="L199" t="s">
        <v>276</v>
      </c>
    </row>
    <row r="200" spans="1:12" ht="15">
      <c r="A200" t="s">
        <v>12</v>
      </c>
      <c r="B200" t="str">
        <f t="shared" si="4"/>
        <v>2014-03-21</v>
      </c>
      <c r="C200" t="str">
        <f>"2230"</f>
        <v>2230</v>
      </c>
      <c r="D200" t="s">
        <v>277</v>
      </c>
      <c r="F200" t="s">
        <v>21</v>
      </c>
      <c r="H200" t="s">
        <v>278</v>
      </c>
      <c r="I200">
        <v>2012</v>
      </c>
      <c r="K200" t="s">
        <v>18</v>
      </c>
      <c r="L200" t="s">
        <v>216</v>
      </c>
    </row>
    <row r="201" spans="1:12" ht="15">
      <c r="A201" t="s">
        <v>12</v>
      </c>
      <c r="B201" t="str">
        <f t="shared" si="4"/>
        <v>2014-03-21</v>
      </c>
      <c r="C201" t="str">
        <f>"2300"</f>
        <v>2300</v>
      </c>
      <c r="D201" t="s">
        <v>73</v>
      </c>
      <c r="F201" t="s">
        <v>58</v>
      </c>
      <c r="H201" t="s">
        <v>74</v>
      </c>
      <c r="I201">
        <v>2014</v>
      </c>
      <c r="K201" t="s">
        <v>18</v>
      </c>
      <c r="L201" t="s">
        <v>60</v>
      </c>
    </row>
    <row r="202" spans="1:12" ht="15">
      <c r="A202" t="s">
        <v>12</v>
      </c>
      <c r="B202" t="str">
        <f t="shared" si="4"/>
        <v>2014-03-21</v>
      </c>
      <c r="C202" t="str">
        <f>"2330"</f>
        <v>2330</v>
      </c>
      <c r="D202" t="s">
        <v>266</v>
      </c>
      <c r="F202" t="s">
        <v>21</v>
      </c>
      <c r="H202" t="s">
        <v>267</v>
      </c>
      <c r="I202">
        <v>2014</v>
      </c>
      <c r="K202" t="s">
        <v>18</v>
      </c>
      <c r="L202" t="s">
        <v>216</v>
      </c>
    </row>
    <row r="203" spans="1:12" ht="15">
      <c r="A203" t="s">
        <v>12</v>
      </c>
      <c r="B203" t="str">
        <f aca="true" t="shared" si="5" ref="B203:B240">"2014-03-22"</f>
        <v>2014-03-22</v>
      </c>
      <c r="C203" t="str">
        <f>"0000"</f>
        <v>0000</v>
      </c>
      <c r="D203" t="s">
        <v>98</v>
      </c>
      <c r="F203" t="s">
        <v>58</v>
      </c>
      <c r="H203" t="s">
        <v>99</v>
      </c>
      <c r="I203">
        <v>2011</v>
      </c>
      <c r="K203" t="s">
        <v>18</v>
      </c>
      <c r="L203" t="s">
        <v>279</v>
      </c>
    </row>
    <row r="204" spans="1:12" ht="15">
      <c r="A204" t="s">
        <v>12</v>
      </c>
      <c r="B204" t="str">
        <f t="shared" si="5"/>
        <v>2014-03-22</v>
      </c>
      <c r="C204" t="str">
        <f>"0100"</f>
        <v>0100</v>
      </c>
      <c r="D204" t="s">
        <v>101</v>
      </c>
      <c r="E204" t="s">
        <v>281</v>
      </c>
      <c r="F204" t="s">
        <v>58</v>
      </c>
      <c r="H204" t="s">
        <v>280</v>
      </c>
      <c r="I204">
        <v>2012</v>
      </c>
      <c r="K204" t="s">
        <v>18</v>
      </c>
      <c r="L204" t="s">
        <v>104</v>
      </c>
    </row>
    <row r="205" spans="1:12" ht="15">
      <c r="A205" t="s">
        <v>12</v>
      </c>
      <c r="B205" t="str">
        <f t="shared" si="5"/>
        <v>2014-03-22</v>
      </c>
      <c r="C205" t="str">
        <f>"0200"</f>
        <v>0200</v>
      </c>
      <c r="D205" t="s">
        <v>105</v>
      </c>
      <c r="F205" t="s">
        <v>58</v>
      </c>
      <c r="H205" t="s">
        <v>282</v>
      </c>
      <c r="I205">
        <v>2009</v>
      </c>
      <c r="K205" t="s">
        <v>18</v>
      </c>
      <c r="L205" t="s">
        <v>164</v>
      </c>
    </row>
    <row r="206" spans="1:12" ht="15">
      <c r="A206" t="s">
        <v>12</v>
      </c>
      <c r="B206" t="str">
        <f t="shared" si="5"/>
        <v>2014-03-22</v>
      </c>
      <c r="C206" t="str">
        <f>"0300"</f>
        <v>0300</v>
      </c>
      <c r="D206" t="s">
        <v>107</v>
      </c>
      <c r="E206" t="s">
        <v>376</v>
      </c>
      <c r="F206" t="s">
        <v>58</v>
      </c>
      <c r="H206" t="s">
        <v>283</v>
      </c>
      <c r="I206">
        <v>2008</v>
      </c>
      <c r="K206" t="s">
        <v>18</v>
      </c>
      <c r="L206" t="s">
        <v>109</v>
      </c>
    </row>
    <row r="207" spans="1:12" ht="15">
      <c r="A207" t="s">
        <v>12</v>
      </c>
      <c r="B207" t="str">
        <f t="shared" si="5"/>
        <v>2014-03-22</v>
      </c>
      <c r="C207" t="str">
        <f>"0400"</f>
        <v>0400</v>
      </c>
      <c r="D207" t="s">
        <v>110</v>
      </c>
      <c r="E207" t="s">
        <v>284</v>
      </c>
      <c r="F207" t="s">
        <v>58</v>
      </c>
      <c r="H207" t="s">
        <v>111</v>
      </c>
      <c r="I207">
        <v>2011</v>
      </c>
      <c r="K207" t="s">
        <v>18</v>
      </c>
      <c r="L207" t="s">
        <v>113</v>
      </c>
    </row>
    <row r="208" spans="1:12" ht="15">
      <c r="A208" t="s">
        <v>12</v>
      </c>
      <c r="B208" t="str">
        <f t="shared" si="5"/>
        <v>2014-03-22</v>
      </c>
      <c r="C208" t="str">
        <f>"0500"</f>
        <v>0500</v>
      </c>
      <c r="D208" t="s">
        <v>285</v>
      </c>
      <c r="E208" t="s">
        <v>287</v>
      </c>
      <c r="F208" t="s">
        <v>14</v>
      </c>
      <c r="H208" t="s">
        <v>286</v>
      </c>
      <c r="I208">
        <v>0</v>
      </c>
      <c r="K208" t="s">
        <v>18</v>
      </c>
      <c r="L208" t="s">
        <v>19</v>
      </c>
    </row>
    <row r="209" spans="1:12" ht="15">
      <c r="A209" t="s">
        <v>12</v>
      </c>
      <c r="B209" t="str">
        <f t="shared" si="5"/>
        <v>2014-03-22</v>
      </c>
      <c r="C209" t="str">
        <f>"0600"</f>
        <v>0600</v>
      </c>
      <c r="D209" t="s">
        <v>45</v>
      </c>
      <c r="F209" t="s">
        <v>21</v>
      </c>
      <c r="H209" t="s">
        <v>46</v>
      </c>
      <c r="I209">
        <v>2010</v>
      </c>
      <c r="K209" t="s">
        <v>25</v>
      </c>
      <c r="L209" t="s">
        <v>47</v>
      </c>
    </row>
    <row r="210" spans="1:12" ht="15">
      <c r="A210" t="s">
        <v>12</v>
      </c>
      <c r="B210" t="str">
        <f t="shared" si="5"/>
        <v>2014-03-22</v>
      </c>
      <c r="C210" t="str">
        <f>"0630"</f>
        <v>0630</v>
      </c>
      <c r="D210" t="s">
        <v>45</v>
      </c>
      <c r="F210" t="s">
        <v>21</v>
      </c>
      <c r="H210" t="s">
        <v>46</v>
      </c>
      <c r="I210">
        <v>2010</v>
      </c>
      <c r="K210" t="s">
        <v>25</v>
      </c>
      <c r="L210" t="s">
        <v>47</v>
      </c>
    </row>
    <row r="211" spans="1:12" ht="15">
      <c r="A211" t="s">
        <v>12</v>
      </c>
      <c r="B211" t="str">
        <f t="shared" si="5"/>
        <v>2014-03-22</v>
      </c>
      <c r="C211" t="str">
        <f>"0700"</f>
        <v>0700</v>
      </c>
      <c r="D211" t="s">
        <v>30</v>
      </c>
      <c r="E211" t="s">
        <v>169</v>
      </c>
      <c r="F211" t="s">
        <v>21</v>
      </c>
      <c r="H211" t="s">
        <v>168</v>
      </c>
      <c r="I211">
        <v>2012</v>
      </c>
      <c r="K211" t="s">
        <v>18</v>
      </c>
      <c r="L211" t="s">
        <v>44</v>
      </c>
    </row>
    <row r="212" spans="1:12" ht="15">
      <c r="A212" t="s">
        <v>12</v>
      </c>
      <c r="B212" t="str">
        <f t="shared" si="5"/>
        <v>2014-03-22</v>
      </c>
      <c r="C212" t="str">
        <f>"0730"</f>
        <v>0730</v>
      </c>
      <c r="D212" t="s">
        <v>30</v>
      </c>
      <c r="E212" t="s">
        <v>211</v>
      </c>
      <c r="F212" t="s">
        <v>21</v>
      </c>
      <c r="H212" t="s">
        <v>210</v>
      </c>
      <c r="I212">
        <v>2012</v>
      </c>
      <c r="K212" t="s">
        <v>18</v>
      </c>
      <c r="L212" t="s">
        <v>26</v>
      </c>
    </row>
    <row r="213" spans="1:12" ht="15">
      <c r="A213" t="s">
        <v>12</v>
      </c>
      <c r="B213" t="str">
        <f t="shared" si="5"/>
        <v>2014-03-22</v>
      </c>
      <c r="C213" t="str">
        <f>"0800"</f>
        <v>0800</v>
      </c>
      <c r="D213" t="s">
        <v>20</v>
      </c>
      <c r="E213" t="s">
        <v>288</v>
      </c>
      <c r="F213" t="s">
        <v>21</v>
      </c>
      <c r="H213" t="s">
        <v>22</v>
      </c>
      <c r="I213">
        <v>2005</v>
      </c>
      <c r="J213" t="s">
        <v>24</v>
      </c>
      <c r="K213" t="s">
        <v>25</v>
      </c>
      <c r="L213" t="s">
        <v>26</v>
      </c>
    </row>
    <row r="214" spans="1:12" ht="15">
      <c r="A214" t="s">
        <v>12</v>
      </c>
      <c r="B214" t="str">
        <f t="shared" si="5"/>
        <v>2014-03-22</v>
      </c>
      <c r="C214" t="str">
        <f>"0830"</f>
        <v>0830</v>
      </c>
      <c r="D214" t="s">
        <v>20</v>
      </c>
      <c r="E214" t="s">
        <v>289</v>
      </c>
      <c r="F214" t="s">
        <v>21</v>
      </c>
      <c r="H214" t="s">
        <v>22</v>
      </c>
      <c r="I214">
        <v>2005</v>
      </c>
      <c r="J214" t="s">
        <v>24</v>
      </c>
      <c r="K214" t="s">
        <v>25</v>
      </c>
      <c r="L214" t="s">
        <v>26</v>
      </c>
    </row>
    <row r="215" spans="1:12" ht="15">
      <c r="A215" t="s">
        <v>12</v>
      </c>
      <c r="B215" t="str">
        <f t="shared" si="5"/>
        <v>2014-03-22</v>
      </c>
      <c r="C215" t="str">
        <f>"0900"</f>
        <v>0900</v>
      </c>
      <c r="D215" t="s">
        <v>290</v>
      </c>
      <c r="E215" t="s">
        <v>292</v>
      </c>
      <c r="H215" t="s">
        <v>291</v>
      </c>
      <c r="I215">
        <v>2009</v>
      </c>
      <c r="J215" t="s">
        <v>24</v>
      </c>
      <c r="K215" t="s">
        <v>18</v>
      </c>
      <c r="L215" t="s">
        <v>156</v>
      </c>
    </row>
    <row r="216" spans="1:12" ht="15">
      <c r="A216" t="s">
        <v>12</v>
      </c>
      <c r="B216" t="str">
        <f t="shared" si="5"/>
        <v>2014-03-22</v>
      </c>
      <c r="C216" t="str">
        <f>"0930"</f>
        <v>0930</v>
      </c>
      <c r="D216" t="s">
        <v>290</v>
      </c>
      <c r="E216" t="s">
        <v>294</v>
      </c>
      <c r="H216" t="s">
        <v>293</v>
      </c>
      <c r="I216">
        <v>2009</v>
      </c>
      <c r="J216" t="s">
        <v>24</v>
      </c>
      <c r="K216" t="s">
        <v>18</v>
      </c>
      <c r="L216" t="s">
        <v>156</v>
      </c>
    </row>
    <row r="217" spans="1:12" ht="15">
      <c r="A217" t="s">
        <v>12</v>
      </c>
      <c r="B217" t="str">
        <f t="shared" si="5"/>
        <v>2014-03-22</v>
      </c>
      <c r="C217" t="str">
        <f>"1000"</f>
        <v>1000</v>
      </c>
      <c r="D217" t="s">
        <v>33</v>
      </c>
      <c r="E217" t="s">
        <v>295</v>
      </c>
      <c r="F217" t="s">
        <v>21</v>
      </c>
      <c r="H217" t="s">
        <v>34</v>
      </c>
      <c r="I217">
        <v>2002</v>
      </c>
      <c r="K217" t="s">
        <v>25</v>
      </c>
      <c r="L217" t="s">
        <v>36</v>
      </c>
    </row>
    <row r="218" spans="1:12" ht="15">
      <c r="A218" t="s">
        <v>12</v>
      </c>
      <c r="B218" t="str">
        <f t="shared" si="5"/>
        <v>2014-03-22</v>
      </c>
      <c r="C218" t="str">
        <f>"1015"</f>
        <v>1015</v>
      </c>
      <c r="D218" t="s">
        <v>33</v>
      </c>
      <c r="E218" t="s">
        <v>296</v>
      </c>
      <c r="F218" t="s">
        <v>21</v>
      </c>
      <c r="H218" t="s">
        <v>34</v>
      </c>
      <c r="I218">
        <v>2002</v>
      </c>
      <c r="K218" t="s">
        <v>25</v>
      </c>
      <c r="L218" t="s">
        <v>38</v>
      </c>
    </row>
    <row r="219" spans="1:12" ht="15">
      <c r="A219" t="s">
        <v>12</v>
      </c>
      <c r="B219" t="str">
        <f t="shared" si="5"/>
        <v>2014-03-22</v>
      </c>
      <c r="C219" t="str">
        <f>"1030"</f>
        <v>1030</v>
      </c>
      <c r="D219" t="s">
        <v>33</v>
      </c>
      <c r="E219" t="s">
        <v>297</v>
      </c>
      <c r="F219" t="s">
        <v>21</v>
      </c>
      <c r="H219" t="s">
        <v>34</v>
      </c>
      <c r="I219">
        <v>2002</v>
      </c>
      <c r="K219" t="s">
        <v>25</v>
      </c>
      <c r="L219" t="s">
        <v>38</v>
      </c>
    </row>
    <row r="220" spans="1:12" ht="15">
      <c r="A220" t="s">
        <v>12</v>
      </c>
      <c r="B220" t="str">
        <f t="shared" si="5"/>
        <v>2014-03-22</v>
      </c>
      <c r="C220" t="str">
        <f>"1045"</f>
        <v>1045</v>
      </c>
      <c r="D220" t="s">
        <v>33</v>
      </c>
      <c r="E220" t="s">
        <v>298</v>
      </c>
      <c r="F220" t="s">
        <v>21</v>
      </c>
      <c r="H220" t="s">
        <v>34</v>
      </c>
      <c r="I220">
        <v>2002</v>
      </c>
      <c r="K220" t="s">
        <v>25</v>
      </c>
      <c r="L220" t="s">
        <v>36</v>
      </c>
    </row>
    <row r="221" spans="1:12" ht="15">
      <c r="A221" t="s">
        <v>12</v>
      </c>
      <c r="B221" t="str">
        <f t="shared" si="5"/>
        <v>2014-03-22</v>
      </c>
      <c r="C221" t="str">
        <f>"1100"</f>
        <v>1100</v>
      </c>
      <c r="D221" t="s">
        <v>72</v>
      </c>
      <c r="F221" t="s">
        <v>21</v>
      </c>
      <c r="H221" t="s">
        <v>49</v>
      </c>
      <c r="I221">
        <v>0</v>
      </c>
      <c r="J221" t="s">
        <v>24</v>
      </c>
      <c r="K221" t="s">
        <v>18</v>
      </c>
      <c r="L221" t="s">
        <v>47</v>
      </c>
    </row>
    <row r="222" spans="1:12" ht="15">
      <c r="A222" t="s">
        <v>12</v>
      </c>
      <c r="B222" t="str">
        <f t="shared" si="5"/>
        <v>2014-03-22</v>
      </c>
      <c r="C222" t="str">
        <f>"1130"</f>
        <v>1130</v>
      </c>
      <c r="D222" t="s">
        <v>72</v>
      </c>
      <c r="F222" t="s">
        <v>21</v>
      </c>
      <c r="H222" t="s">
        <v>49</v>
      </c>
      <c r="I222">
        <v>0</v>
      </c>
      <c r="J222" t="s">
        <v>24</v>
      </c>
      <c r="K222" t="s">
        <v>18</v>
      </c>
      <c r="L222" t="s">
        <v>47</v>
      </c>
    </row>
    <row r="223" spans="1:12" ht="15">
      <c r="A223" t="s">
        <v>12</v>
      </c>
      <c r="B223" t="str">
        <f t="shared" si="5"/>
        <v>2014-03-22</v>
      </c>
      <c r="C223" t="str">
        <f>"1200"</f>
        <v>1200</v>
      </c>
      <c r="D223" t="s">
        <v>299</v>
      </c>
      <c r="F223" t="s">
        <v>58</v>
      </c>
      <c r="H223" t="s">
        <v>74</v>
      </c>
      <c r="I223">
        <v>2014</v>
      </c>
      <c r="K223" t="s">
        <v>18</v>
      </c>
      <c r="L223" t="s">
        <v>54</v>
      </c>
    </row>
    <row r="224" spans="1:12" s="1" customFormat="1" ht="15">
      <c r="A224" s="1" t="s">
        <v>12</v>
      </c>
      <c r="B224" s="1" t="str">
        <f t="shared" si="5"/>
        <v>2014-03-22</v>
      </c>
      <c r="C224" s="1" t="str">
        <f>"1230"</f>
        <v>1230</v>
      </c>
      <c r="D224" s="1" t="s">
        <v>223</v>
      </c>
      <c r="F224" s="1" t="s">
        <v>58</v>
      </c>
      <c r="H224" s="2" t="s">
        <v>359</v>
      </c>
      <c r="I224" s="1">
        <v>0</v>
      </c>
      <c r="K224" s="1" t="s">
        <v>17</v>
      </c>
      <c r="L224" s="1" t="s">
        <v>91</v>
      </c>
    </row>
    <row r="225" spans="1:12" s="1" customFormat="1" ht="15">
      <c r="A225" s="1" t="s">
        <v>12</v>
      </c>
      <c r="B225" s="1" t="str">
        <f t="shared" si="5"/>
        <v>2014-03-22</v>
      </c>
      <c r="C225" s="1" t="str">
        <f>"1400"</f>
        <v>1400</v>
      </c>
      <c r="D225" s="1" t="s">
        <v>142</v>
      </c>
      <c r="F225" s="1" t="s">
        <v>21</v>
      </c>
      <c r="H225" s="1" t="s">
        <v>143</v>
      </c>
      <c r="I225" s="1">
        <v>0</v>
      </c>
      <c r="J225" s="1" t="s">
        <v>24</v>
      </c>
      <c r="K225" s="1" t="s">
        <v>18</v>
      </c>
      <c r="L225" s="1" t="s">
        <v>144</v>
      </c>
    </row>
    <row r="226" spans="1:12" s="1" customFormat="1" ht="15">
      <c r="A226" s="1" t="s">
        <v>12</v>
      </c>
      <c r="B226" s="1" t="str">
        <f t="shared" si="5"/>
        <v>2014-03-22</v>
      </c>
      <c r="C226" s="1" t="str">
        <f>"1430"</f>
        <v>1430</v>
      </c>
      <c r="D226" s="1" t="s">
        <v>300</v>
      </c>
      <c r="F226" s="1" t="s">
        <v>14</v>
      </c>
      <c r="G226" s="1" t="s">
        <v>15</v>
      </c>
      <c r="H226" s="1" t="s">
        <v>301</v>
      </c>
      <c r="I226" s="1">
        <v>2009</v>
      </c>
      <c r="K226" s="1" t="s">
        <v>25</v>
      </c>
      <c r="L226" s="1" t="s">
        <v>47</v>
      </c>
    </row>
    <row r="227" spans="1:12" s="1" customFormat="1" ht="15">
      <c r="A227" s="1" t="s">
        <v>12</v>
      </c>
      <c r="B227" s="1" t="str">
        <f t="shared" si="5"/>
        <v>2014-03-22</v>
      </c>
      <c r="C227" s="1" t="str">
        <f>"1500"</f>
        <v>1500</v>
      </c>
      <c r="D227" s="1" t="s">
        <v>61</v>
      </c>
      <c r="F227" s="1" t="s">
        <v>58</v>
      </c>
      <c r="H227" s="1" t="s">
        <v>62</v>
      </c>
      <c r="I227" s="1">
        <v>2014</v>
      </c>
      <c r="K227" s="1" t="s">
        <v>18</v>
      </c>
      <c r="L227" s="1" t="s">
        <v>60</v>
      </c>
    </row>
    <row r="228" spans="1:12" s="1" customFormat="1" ht="15">
      <c r="A228" s="1" t="s">
        <v>12</v>
      </c>
      <c r="B228" s="1" t="str">
        <f t="shared" si="5"/>
        <v>2014-03-22</v>
      </c>
      <c r="C228" s="1" t="str">
        <f>"1530"</f>
        <v>1530</v>
      </c>
      <c r="D228" s="1" t="s">
        <v>302</v>
      </c>
      <c r="E228" s="1" t="s">
        <v>304</v>
      </c>
      <c r="F228" s="1" t="s">
        <v>14</v>
      </c>
      <c r="H228" s="1" t="s">
        <v>303</v>
      </c>
      <c r="I228" s="1">
        <v>2013</v>
      </c>
      <c r="K228" s="1" t="s">
        <v>18</v>
      </c>
      <c r="L228" s="1" t="s">
        <v>255</v>
      </c>
    </row>
    <row r="229" spans="1:12" s="1" customFormat="1" ht="15">
      <c r="A229" s="1" t="s">
        <v>12</v>
      </c>
      <c r="B229" s="1" t="str">
        <f t="shared" si="5"/>
        <v>2014-03-22</v>
      </c>
      <c r="C229" s="1" t="str">
        <f>"1630"</f>
        <v>1630</v>
      </c>
      <c r="D229" s="1" t="s">
        <v>266</v>
      </c>
      <c r="F229" s="1" t="s">
        <v>21</v>
      </c>
      <c r="H229" s="1" t="s">
        <v>267</v>
      </c>
      <c r="I229" s="1">
        <v>2014</v>
      </c>
      <c r="K229" s="1" t="s">
        <v>18</v>
      </c>
      <c r="L229" s="1" t="s">
        <v>216</v>
      </c>
    </row>
    <row r="230" spans="1:12" s="1" customFormat="1" ht="15">
      <c r="A230" s="1" t="s">
        <v>12</v>
      </c>
      <c r="B230" s="1" t="str">
        <f t="shared" si="5"/>
        <v>2014-03-22</v>
      </c>
      <c r="C230" s="1" t="str">
        <f>"1700"</f>
        <v>1700</v>
      </c>
      <c r="D230" s="1" t="s">
        <v>305</v>
      </c>
      <c r="E230" s="1" t="s">
        <v>307</v>
      </c>
      <c r="F230" s="1" t="s">
        <v>14</v>
      </c>
      <c r="G230" s="1" t="s">
        <v>15</v>
      </c>
      <c r="H230" s="1" t="s">
        <v>306</v>
      </c>
      <c r="I230" s="1">
        <v>1993</v>
      </c>
      <c r="K230" s="1" t="s">
        <v>18</v>
      </c>
      <c r="L230" s="1" t="s">
        <v>54</v>
      </c>
    </row>
    <row r="231" spans="1:12" s="1" customFormat="1" ht="15">
      <c r="A231" s="1" t="s">
        <v>12</v>
      </c>
      <c r="B231" s="1" t="str">
        <f t="shared" si="5"/>
        <v>2014-03-22</v>
      </c>
      <c r="C231" s="1" t="str">
        <f>"1730"</f>
        <v>1730</v>
      </c>
      <c r="D231" s="1" t="s">
        <v>299</v>
      </c>
      <c r="F231" s="1" t="s">
        <v>58</v>
      </c>
      <c r="H231" s="1" t="s">
        <v>74</v>
      </c>
      <c r="I231" s="1">
        <v>2014</v>
      </c>
      <c r="K231" s="1" t="s">
        <v>18</v>
      </c>
      <c r="L231" s="1" t="s">
        <v>54</v>
      </c>
    </row>
    <row r="232" spans="1:12" s="1" customFormat="1" ht="15">
      <c r="A232" s="1" t="s">
        <v>12</v>
      </c>
      <c r="B232" s="1" t="str">
        <f t="shared" si="5"/>
        <v>2014-03-22</v>
      </c>
      <c r="C232" s="1" t="str">
        <f>"1800"</f>
        <v>1800</v>
      </c>
      <c r="D232" s="1" t="s">
        <v>308</v>
      </c>
      <c r="H232" s="1" t="s">
        <v>358</v>
      </c>
      <c r="I232" s="1">
        <v>0</v>
      </c>
      <c r="K232" s="1" t="s">
        <v>17</v>
      </c>
      <c r="L232" s="1" t="s">
        <v>309</v>
      </c>
    </row>
    <row r="233" spans="1:12" ht="15">
      <c r="A233" t="s">
        <v>12</v>
      </c>
      <c r="B233" t="str">
        <f t="shared" si="5"/>
        <v>2014-03-22</v>
      </c>
      <c r="C233" t="str">
        <f>"1900"</f>
        <v>1900</v>
      </c>
      <c r="D233" t="s">
        <v>310</v>
      </c>
      <c r="E233" t="s">
        <v>377</v>
      </c>
      <c r="F233" t="s">
        <v>21</v>
      </c>
      <c r="H233" t="s">
        <v>311</v>
      </c>
      <c r="I233">
        <v>2013</v>
      </c>
      <c r="K233" t="s">
        <v>18</v>
      </c>
      <c r="L233" t="s">
        <v>38</v>
      </c>
    </row>
    <row r="234" spans="1:12" ht="15">
      <c r="A234" t="s">
        <v>12</v>
      </c>
      <c r="B234" t="str">
        <f t="shared" si="5"/>
        <v>2014-03-22</v>
      </c>
      <c r="C234" t="str">
        <f>"1915"</f>
        <v>1915</v>
      </c>
      <c r="D234" t="s">
        <v>310</v>
      </c>
      <c r="E234" t="s">
        <v>378</v>
      </c>
      <c r="F234" t="s">
        <v>21</v>
      </c>
      <c r="H234" t="s">
        <v>313</v>
      </c>
      <c r="I234">
        <v>2013</v>
      </c>
      <c r="K234" t="s">
        <v>18</v>
      </c>
      <c r="L234" t="s">
        <v>38</v>
      </c>
    </row>
    <row r="235" spans="1:12" ht="15">
      <c r="A235" t="s">
        <v>12</v>
      </c>
      <c r="B235" t="str">
        <f t="shared" si="5"/>
        <v>2014-03-22</v>
      </c>
      <c r="C235" t="str">
        <f>"1930"</f>
        <v>1930</v>
      </c>
      <c r="D235" t="s">
        <v>315</v>
      </c>
      <c r="F235" t="s">
        <v>14</v>
      </c>
      <c r="G235" t="s">
        <v>15</v>
      </c>
      <c r="H235" t="s">
        <v>316</v>
      </c>
      <c r="I235">
        <v>1999</v>
      </c>
      <c r="J235" t="s">
        <v>24</v>
      </c>
      <c r="K235" t="s">
        <v>18</v>
      </c>
      <c r="L235" t="s">
        <v>206</v>
      </c>
    </row>
    <row r="236" spans="1:12" ht="15">
      <c r="A236" t="s">
        <v>12</v>
      </c>
      <c r="B236" t="str">
        <f t="shared" si="5"/>
        <v>2014-03-22</v>
      </c>
      <c r="C236" t="str">
        <f>"2030"</f>
        <v>2030</v>
      </c>
      <c r="D236" t="s">
        <v>66</v>
      </c>
      <c r="E236" t="s">
        <v>318</v>
      </c>
      <c r="F236" t="s">
        <v>21</v>
      </c>
      <c r="H236" t="s">
        <v>317</v>
      </c>
      <c r="I236">
        <v>0</v>
      </c>
      <c r="K236" t="s">
        <v>18</v>
      </c>
      <c r="L236" t="s">
        <v>19</v>
      </c>
    </row>
    <row r="237" spans="1:12" ht="15">
      <c r="A237" t="s">
        <v>12</v>
      </c>
      <c r="B237" t="str">
        <f t="shared" si="5"/>
        <v>2014-03-22</v>
      </c>
      <c r="C237" t="str">
        <f>"2130"</f>
        <v>2130</v>
      </c>
      <c r="D237" t="s">
        <v>319</v>
      </c>
      <c r="E237" t="s">
        <v>319</v>
      </c>
      <c r="F237" t="s">
        <v>87</v>
      </c>
      <c r="G237" t="s">
        <v>228</v>
      </c>
      <c r="H237" t="s">
        <v>320</v>
      </c>
      <c r="I237">
        <v>2012</v>
      </c>
      <c r="J237" t="s">
        <v>321</v>
      </c>
      <c r="K237" t="s">
        <v>25</v>
      </c>
      <c r="L237" t="s">
        <v>322</v>
      </c>
    </row>
    <row r="238" spans="1:12" ht="15">
      <c r="A238" t="s">
        <v>12</v>
      </c>
      <c r="B238" t="str">
        <f t="shared" si="5"/>
        <v>2014-03-22</v>
      </c>
      <c r="C238" t="str">
        <f>"2300"</f>
        <v>2300</v>
      </c>
      <c r="D238" t="s">
        <v>233</v>
      </c>
      <c r="F238" t="s">
        <v>87</v>
      </c>
      <c r="G238" t="s">
        <v>234</v>
      </c>
      <c r="H238" t="s">
        <v>235</v>
      </c>
      <c r="I238">
        <v>0</v>
      </c>
      <c r="J238" t="s">
        <v>236</v>
      </c>
      <c r="K238" t="s">
        <v>53</v>
      </c>
      <c r="L238" t="s">
        <v>44</v>
      </c>
    </row>
    <row r="239" spans="1:12" ht="15">
      <c r="A239" t="s">
        <v>12</v>
      </c>
      <c r="B239" t="str">
        <f t="shared" si="5"/>
        <v>2014-03-22</v>
      </c>
      <c r="C239" t="str">
        <f>"2330"</f>
        <v>2330</v>
      </c>
      <c r="D239" t="s">
        <v>310</v>
      </c>
      <c r="E239" t="s">
        <v>312</v>
      </c>
      <c r="F239" t="s">
        <v>21</v>
      </c>
      <c r="H239" t="s">
        <v>311</v>
      </c>
      <c r="I239">
        <v>2013</v>
      </c>
      <c r="K239" t="s">
        <v>18</v>
      </c>
      <c r="L239" t="s">
        <v>38</v>
      </c>
    </row>
    <row r="240" spans="1:12" ht="15">
      <c r="A240" t="s">
        <v>12</v>
      </c>
      <c r="B240" t="str">
        <f t="shared" si="5"/>
        <v>2014-03-22</v>
      </c>
      <c r="C240" t="str">
        <f>"2345"</f>
        <v>2345</v>
      </c>
      <c r="D240" t="s">
        <v>310</v>
      </c>
      <c r="E240" t="s">
        <v>314</v>
      </c>
      <c r="F240" t="s">
        <v>21</v>
      </c>
      <c r="H240" t="s">
        <v>313</v>
      </c>
      <c r="I240">
        <v>2013</v>
      </c>
      <c r="K240" t="s">
        <v>18</v>
      </c>
      <c r="L240" t="s">
        <v>38</v>
      </c>
    </row>
    <row r="241" spans="1:12" ht="15">
      <c r="A241" t="s">
        <v>12</v>
      </c>
      <c r="B241" t="str">
        <f aca="true" t="shared" si="6" ref="B241:B268">"2014-03-23"</f>
        <v>2014-03-23</v>
      </c>
      <c r="C241" t="str">
        <f>"0000"</f>
        <v>0000</v>
      </c>
      <c r="D241" t="s">
        <v>98</v>
      </c>
      <c r="F241" t="s">
        <v>58</v>
      </c>
      <c r="H241" t="s">
        <v>323</v>
      </c>
      <c r="I241">
        <v>2011</v>
      </c>
      <c r="K241" t="s">
        <v>18</v>
      </c>
      <c r="L241" t="s">
        <v>272</v>
      </c>
    </row>
    <row r="242" spans="1:12" ht="15">
      <c r="A242" t="s">
        <v>12</v>
      </c>
      <c r="B242" t="str">
        <f t="shared" si="6"/>
        <v>2014-03-23</v>
      </c>
      <c r="C242" t="str">
        <f>"0130"</f>
        <v>0130</v>
      </c>
      <c r="D242" t="s">
        <v>324</v>
      </c>
      <c r="F242" t="s">
        <v>87</v>
      </c>
      <c r="G242" t="s">
        <v>88</v>
      </c>
      <c r="H242" t="s">
        <v>325</v>
      </c>
      <c r="I242">
        <v>2006</v>
      </c>
      <c r="K242" t="s">
        <v>18</v>
      </c>
      <c r="L242" t="s">
        <v>54</v>
      </c>
    </row>
    <row r="243" spans="1:12" ht="15">
      <c r="A243" t="s">
        <v>12</v>
      </c>
      <c r="B243" t="str">
        <f t="shared" si="6"/>
        <v>2014-03-23</v>
      </c>
      <c r="C243" t="str">
        <f>"0200"</f>
        <v>0200</v>
      </c>
      <c r="D243" t="s">
        <v>105</v>
      </c>
      <c r="F243" t="s">
        <v>58</v>
      </c>
      <c r="H243" t="s">
        <v>326</v>
      </c>
      <c r="I243">
        <v>2009</v>
      </c>
      <c r="K243" t="s">
        <v>18</v>
      </c>
      <c r="L243" t="s">
        <v>113</v>
      </c>
    </row>
    <row r="244" spans="1:12" ht="15">
      <c r="A244" t="s">
        <v>12</v>
      </c>
      <c r="B244" t="str">
        <f t="shared" si="6"/>
        <v>2014-03-23</v>
      </c>
      <c r="C244" t="str">
        <f>"0300"</f>
        <v>0300</v>
      </c>
      <c r="D244" t="s">
        <v>327</v>
      </c>
      <c r="E244" t="s">
        <v>379</v>
      </c>
      <c r="F244" t="s">
        <v>58</v>
      </c>
      <c r="H244" t="s">
        <v>328</v>
      </c>
      <c r="I244">
        <v>2008</v>
      </c>
      <c r="K244" t="s">
        <v>18</v>
      </c>
      <c r="L244" t="s">
        <v>109</v>
      </c>
    </row>
    <row r="245" spans="1:12" ht="15">
      <c r="A245" t="s">
        <v>12</v>
      </c>
      <c r="B245" t="str">
        <f t="shared" si="6"/>
        <v>2014-03-23</v>
      </c>
      <c r="C245" t="str">
        <f>"0400"</f>
        <v>0400</v>
      </c>
      <c r="D245" t="s">
        <v>110</v>
      </c>
      <c r="E245" t="s">
        <v>329</v>
      </c>
      <c r="F245" t="s">
        <v>58</v>
      </c>
      <c r="H245" t="s">
        <v>111</v>
      </c>
      <c r="I245">
        <v>2011</v>
      </c>
      <c r="K245" t="s">
        <v>18</v>
      </c>
      <c r="L245" t="s">
        <v>113</v>
      </c>
    </row>
    <row r="246" spans="1:12" ht="15">
      <c r="A246" t="s">
        <v>12</v>
      </c>
      <c r="B246" t="str">
        <f t="shared" si="6"/>
        <v>2014-03-23</v>
      </c>
      <c r="C246" t="str">
        <f>"0500"</f>
        <v>0500</v>
      </c>
      <c r="D246" t="s">
        <v>285</v>
      </c>
      <c r="E246" t="s">
        <v>331</v>
      </c>
      <c r="F246" t="s">
        <v>14</v>
      </c>
      <c r="H246" t="s">
        <v>330</v>
      </c>
      <c r="I246">
        <v>0</v>
      </c>
      <c r="K246" t="s">
        <v>18</v>
      </c>
      <c r="L246" t="s">
        <v>199</v>
      </c>
    </row>
    <row r="247" spans="1:12" ht="15">
      <c r="A247" t="s">
        <v>12</v>
      </c>
      <c r="B247" t="str">
        <f t="shared" si="6"/>
        <v>2014-03-23</v>
      </c>
      <c r="C247" t="str">
        <f>"0600"</f>
        <v>0600</v>
      </c>
      <c r="D247" t="s">
        <v>332</v>
      </c>
      <c r="F247" t="s">
        <v>21</v>
      </c>
      <c r="H247" t="s">
        <v>333</v>
      </c>
      <c r="I247">
        <v>2011</v>
      </c>
      <c r="K247" t="s">
        <v>18</v>
      </c>
      <c r="L247" t="s">
        <v>114</v>
      </c>
    </row>
    <row r="248" spans="1:12" s="1" customFormat="1" ht="15">
      <c r="A248" s="1" t="s">
        <v>12</v>
      </c>
      <c r="B248" s="1" t="str">
        <f t="shared" si="6"/>
        <v>2014-03-23</v>
      </c>
      <c r="C248" s="1" t="str">
        <f>"1000"</f>
        <v>1000</v>
      </c>
      <c r="D248" s="1" t="s">
        <v>334</v>
      </c>
      <c r="E248" s="1" t="s">
        <v>335</v>
      </c>
      <c r="F248" s="1" t="s">
        <v>58</v>
      </c>
      <c r="H248" s="1" t="s">
        <v>17</v>
      </c>
      <c r="I248" s="1">
        <v>2013</v>
      </c>
      <c r="J248" s="1" t="s">
        <v>24</v>
      </c>
      <c r="K248" s="1" t="s">
        <v>18</v>
      </c>
      <c r="L248" s="1" t="s">
        <v>91</v>
      </c>
    </row>
    <row r="249" spans="1:12" ht="15">
      <c r="A249" t="s">
        <v>12</v>
      </c>
      <c r="B249" t="str">
        <f t="shared" si="6"/>
        <v>2014-03-23</v>
      </c>
      <c r="C249" t="str">
        <f>"1200"</f>
        <v>1200</v>
      </c>
      <c r="D249" t="s">
        <v>299</v>
      </c>
      <c r="F249" t="s">
        <v>58</v>
      </c>
      <c r="H249" t="s">
        <v>74</v>
      </c>
      <c r="I249">
        <v>2014</v>
      </c>
      <c r="K249" t="s">
        <v>18</v>
      </c>
      <c r="L249" t="s">
        <v>54</v>
      </c>
    </row>
    <row r="250" spans="1:12" ht="15">
      <c r="A250" t="s">
        <v>12</v>
      </c>
      <c r="B250" t="str">
        <f t="shared" si="6"/>
        <v>2014-03-23</v>
      </c>
      <c r="C250" t="str">
        <f>"1230"</f>
        <v>1230</v>
      </c>
      <c r="D250" t="s">
        <v>336</v>
      </c>
      <c r="F250" t="s">
        <v>14</v>
      </c>
      <c r="H250" t="s">
        <v>337</v>
      </c>
      <c r="I250">
        <v>2001</v>
      </c>
      <c r="K250" t="s">
        <v>18</v>
      </c>
      <c r="L250" t="s">
        <v>50</v>
      </c>
    </row>
    <row r="251" spans="1:12" ht="15">
      <c r="A251" t="s">
        <v>12</v>
      </c>
      <c r="B251" t="str">
        <f t="shared" si="6"/>
        <v>2014-03-23</v>
      </c>
      <c r="C251" t="str">
        <f>"1300"</f>
        <v>1300</v>
      </c>
      <c r="D251" t="s">
        <v>338</v>
      </c>
      <c r="E251" t="s">
        <v>340</v>
      </c>
      <c r="F251" t="s">
        <v>14</v>
      </c>
      <c r="H251" t="s">
        <v>339</v>
      </c>
      <c r="I251">
        <v>2013</v>
      </c>
      <c r="K251" t="s">
        <v>18</v>
      </c>
      <c r="L251" t="s">
        <v>109</v>
      </c>
    </row>
    <row r="252" spans="1:12" ht="15">
      <c r="A252" t="s">
        <v>12</v>
      </c>
      <c r="B252" t="str">
        <f t="shared" si="6"/>
        <v>2014-03-23</v>
      </c>
      <c r="C252" t="str">
        <f>"1400"</f>
        <v>1400</v>
      </c>
      <c r="D252" t="s">
        <v>341</v>
      </c>
      <c r="H252" t="s">
        <v>342</v>
      </c>
      <c r="I252">
        <v>2014</v>
      </c>
      <c r="K252" t="s">
        <v>18</v>
      </c>
      <c r="L252" t="s">
        <v>343</v>
      </c>
    </row>
    <row r="253" spans="1:12" ht="15">
      <c r="A253" t="s">
        <v>12</v>
      </c>
      <c r="B253" t="str">
        <f t="shared" si="6"/>
        <v>2014-03-23</v>
      </c>
      <c r="C253" t="str">
        <f>"1600"</f>
        <v>1600</v>
      </c>
      <c r="D253" t="s">
        <v>310</v>
      </c>
      <c r="E253" t="s">
        <v>377</v>
      </c>
      <c r="F253" t="s">
        <v>21</v>
      </c>
      <c r="H253" t="s">
        <v>311</v>
      </c>
      <c r="I253">
        <v>2013</v>
      </c>
      <c r="K253" t="s">
        <v>18</v>
      </c>
      <c r="L253" t="s">
        <v>38</v>
      </c>
    </row>
    <row r="254" spans="1:12" ht="15">
      <c r="A254" t="s">
        <v>12</v>
      </c>
      <c r="B254" t="str">
        <f t="shared" si="6"/>
        <v>2014-03-23</v>
      </c>
      <c r="C254" t="str">
        <f>"1615"</f>
        <v>1615</v>
      </c>
      <c r="D254" t="s">
        <v>310</v>
      </c>
      <c r="E254" t="s">
        <v>378</v>
      </c>
      <c r="F254" t="s">
        <v>21</v>
      </c>
      <c r="H254" t="s">
        <v>313</v>
      </c>
      <c r="I254">
        <v>2013</v>
      </c>
      <c r="K254" t="s">
        <v>18</v>
      </c>
      <c r="L254" t="s">
        <v>38</v>
      </c>
    </row>
    <row r="255" spans="1:12" ht="15">
      <c r="A255" t="s">
        <v>12</v>
      </c>
      <c r="B255" t="str">
        <f t="shared" si="6"/>
        <v>2014-03-23</v>
      </c>
      <c r="C255" t="str">
        <f>"1630"</f>
        <v>1630</v>
      </c>
      <c r="D255" t="s">
        <v>344</v>
      </c>
      <c r="E255" t="s">
        <v>346</v>
      </c>
      <c r="F255" t="s">
        <v>21</v>
      </c>
      <c r="H255" t="s">
        <v>345</v>
      </c>
      <c r="I255">
        <v>2007</v>
      </c>
      <c r="K255" t="s">
        <v>18</v>
      </c>
      <c r="L255" t="s">
        <v>54</v>
      </c>
    </row>
    <row r="256" spans="1:12" ht="15">
      <c r="A256" t="s">
        <v>12</v>
      </c>
      <c r="B256" t="str">
        <f t="shared" si="6"/>
        <v>2014-03-23</v>
      </c>
      <c r="C256" t="str">
        <f>"1700"</f>
        <v>1700</v>
      </c>
      <c r="D256" t="s">
        <v>57</v>
      </c>
      <c r="F256" t="s">
        <v>58</v>
      </c>
      <c r="H256" t="s">
        <v>59</v>
      </c>
      <c r="I256">
        <v>2014</v>
      </c>
      <c r="K256" t="s">
        <v>53</v>
      </c>
      <c r="L256" t="s">
        <v>60</v>
      </c>
    </row>
    <row r="257" spans="1:12" ht="15">
      <c r="A257" t="s">
        <v>12</v>
      </c>
      <c r="B257" t="str">
        <f t="shared" si="6"/>
        <v>2014-03-23</v>
      </c>
      <c r="C257" t="str">
        <f>"1730"</f>
        <v>1730</v>
      </c>
      <c r="D257" t="s">
        <v>299</v>
      </c>
      <c r="F257" t="s">
        <v>58</v>
      </c>
      <c r="H257" t="s">
        <v>74</v>
      </c>
      <c r="I257">
        <v>2014</v>
      </c>
      <c r="K257" t="s">
        <v>18</v>
      </c>
      <c r="L257" t="s">
        <v>54</v>
      </c>
    </row>
    <row r="258" spans="1:12" ht="15">
      <c r="A258" t="s">
        <v>12</v>
      </c>
      <c r="B258" t="str">
        <f t="shared" si="6"/>
        <v>2014-03-23</v>
      </c>
      <c r="C258" t="str">
        <f>"1800"</f>
        <v>1800</v>
      </c>
      <c r="D258" t="s">
        <v>61</v>
      </c>
      <c r="F258" t="s">
        <v>58</v>
      </c>
      <c r="H258" t="s">
        <v>62</v>
      </c>
      <c r="I258">
        <v>2014</v>
      </c>
      <c r="K258" t="s">
        <v>18</v>
      </c>
      <c r="L258" t="s">
        <v>60</v>
      </c>
    </row>
    <row r="259" spans="1:12" ht="15">
      <c r="A259" t="s">
        <v>12</v>
      </c>
      <c r="B259" t="str">
        <f t="shared" si="6"/>
        <v>2014-03-23</v>
      </c>
      <c r="C259" t="str">
        <f>"1830"</f>
        <v>1830</v>
      </c>
      <c r="D259" t="s">
        <v>55</v>
      </c>
      <c r="H259" t="s">
        <v>56</v>
      </c>
      <c r="I259">
        <v>0</v>
      </c>
      <c r="K259" t="s">
        <v>18</v>
      </c>
      <c r="L259" t="s">
        <v>44</v>
      </c>
    </row>
    <row r="260" spans="1:12" ht="15">
      <c r="A260" t="s">
        <v>12</v>
      </c>
      <c r="B260" t="str">
        <f t="shared" si="6"/>
        <v>2014-03-23</v>
      </c>
      <c r="C260" t="str">
        <f>"1900"</f>
        <v>1900</v>
      </c>
      <c r="D260" t="s">
        <v>63</v>
      </c>
      <c r="E260" t="s">
        <v>381</v>
      </c>
      <c r="F260" t="s">
        <v>21</v>
      </c>
      <c r="H260" t="s">
        <v>347</v>
      </c>
      <c r="I260">
        <v>2013</v>
      </c>
      <c r="K260" t="s">
        <v>18</v>
      </c>
      <c r="L260" t="s">
        <v>36</v>
      </c>
    </row>
    <row r="261" spans="1:12" ht="15">
      <c r="A261" t="s">
        <v>12</v>
      </c>
      <c r="B261" t="str">
        <f t="shared" si="6"/>
        <v>2014-03-23</v>
      </c>
      <c r="C261" t="str">
        <f>"1915"</f>
        <v>1915</v>
      </c>
      <c r="D261" t="s">
        <v>63</v>
      </c>
      <c r="E261" t="s">
        <v>360</v>
      </c>
      <c r="F261" t="s">
        <v>21</v>
      </c>
      <c r="H261" t="s">
        <v>64</v>
      </c>
      <c r="I261">
        <v>2013</v>
      </c>
      <c r="K261" t="s">
        <v>18</v>
      </c>
      <c r="L261" t="s">
        <v>38</v>
      </c>
    </row>
    <row r="262" spans="1:12" ht="15">
      <c r="A262" t="s">
        <v>12</v>
      </c>
      <c r="B262" t="str">
        <f t="shared" si="6"/>
        <v>2014-03-23</v>
      </c>
      <c r="C262" t="str">
        <f>"1930"</f>
        <v>1930</v>
      </c>
      <c r="D262" t="s">
        <v>69</v>
      </c>
      <c r="F262" t="s">
        <v>21</v>
      </c>
      <c r="H262" t="s">
        <v>70</v>
      </c>
      <c r="I262">
        <v>0</v>
      </c>
      <c r="K262" t="s">
        <v>18</v>
      </c>
      <c r="L262" t="s">
        <v>54</v>
      </c>
    </row>
    <row r="263" spans="1:12" ht="15">
      <c r="A263" t="s">
        <v>12</v>
      </c>
      <c r="B263" t="str">
        <f t="shared" si="6"/>
        <v>2014-03-23</v>
      </c>
      <c r="C263" t="str">
        <f>"2000"</f>
        <v>2000</v>
      </c>
      <c r="D263" t="s">
        <v>69</v>
      </c>
      <c r="F263" t="s">
        <v>21</v>
      </c>
      <c r="H263" t="s">
        <v>70</v>
      </c>
      <c r="I263">
        <v>0</v>
      </c>
      <c r="K263" t="s">
        <v>18</v>
      </c>
      <c r="L263" t="s">
        <v>50</v>
      </c>
    </row>
    <row r="264" spans="1:12" ht="15">
      <c r="A264" t="s">
        <v>12</v>
      </c>
      <c r="B264" t="str">
        <f t="shared" si="6"/>
        <v>2014-03-23</v>
      </c>
      <c r="C264" t="str">
        <f>"2030"</f>
        <v>2030</v>
      </c>
      <c r="D264" t="s">
        <v>348</v>
      </c>
      <c r="E264" t="s">
        <v>350</v>
      </c>
      <c r="F264" t="s">
        <v>21</v>
      </c>
      <c r="H264" t="s">
        <v>349</v>
      </c>
      <c r="I264">
        <v>2013</v>
      </c>
      <c r="J264" t="s">
        <v>24</v>
      </c>
      <c r="K264" t="s">
        <v>18</v>
      </c>
      <c r="L264" t="s">
        <v>309</v>
      </c>
    </row>
    <row r="265" spans="1:12" ht="15">
      <c r="A265" t="s">
        <v>12</v>
      </c>
      <c r="B265" t="str">
        <f t="shared" si="6"/>
        <v>2014-03-23</v>
      </c>
      <c r="C265" t="str">
        <f>"2130"</f>
        <v>2130</v>
      </c>
      <c r="D265" t="s">
        <v>351</v>
      </c>
      <c r="E265" t="s">
        <v>17</v>
      </c>
      <c r="F265" t="s">
        <v>14</v>
      </c>
      <c r="G265" t="s">
        <v>15</v>
      </c>
      <c r="H265" t="s">
        <v>352</v>
      </c>
      <c r="I265">
        <v>2002</v>
      </c>
      <c r="J265" t="s">
        <v>24</v>
      </c>
      <c r="K265" t="s">
        <v>18</v>
      </c>
      <c r="L265" t="s">
        <v>353</v>
      </c>
    </row>
    <row r="266" spans="1:12" ht="15">
      <c r="A266" t="s">
        <v>12</v>
      </c>
      <c r="B266" t="str">
        <f t="shared" si="6"/>
        <v>2014-03-23</v>
      </c>
      <c r="C266" t="str">
        <f>"2300"</f>
        <v>2300</v>
      </c>
      <c r="D266" t="s">
        <v>233</v>
      </c>
      <c r="F266" t="s">
        <v>87</v>
      </c>
      <c r="G266" t="s">
        <v>234</v>
      </c>
      <c r="H266" t="s">
        <v>235</v>
      </c>
      <c r="I266">
        <v>0</v>
      </c>
      <c r="J266" t="s">
        <v>236</v>
      </c>
      <c r="K266" t="s">
        <v>53</v>
      </c>
      <c r="L266" t="s">
        <v>54</v>
      </c>
    </row>
    <row r="267" spans="1:12" ht="15">
      <c r="A267" t="s">
        <v>12</v>
      </c>
      <c r="B267" t="str">
        <f t="shared" si="6"/>
        <v>2014-03-23</v>
      </c>
      <c r="C267" t="str">
        <f>"2330"</f>
        <v>2330</v>
      </c>
      <c r="D267" t="s">
        <v>63</v>
      </c>
      <c r="E267" t="s">
        <v>381</v>
      </c>
      <c r="F267" t="s">
        <v>21</v>
      </c>
      <c r="H267" t="s">
        <v>347</v>
      </c>
      <c r="I267">
        <v>2013</v>
      </c>
      <c r="K267" t="s">
        <v>18</v>
      </c>
      <c r="L267" t="s">
        <v>36</v>
      </c>
    </row>
    <row r="268" spans="1:12" ht="15">
      <c r="A268" t="s">
        <v>12</v>
      </c>
      <c r="B268" t="str">
        <f t="shared" si="6"/>
        <v>2014-03-23</v>
      </c>
      <c r="C268" t="str">
        <f>"2345"</f>
        <v>2345</v>
      </c>
      <c r="D268" t="s">
        <v>63</v>
      </c>
      <c r="E268" t="s">
        <v>360</v>
      </c>
      <c r="F268" t="s">
        <v>21</v>
      </c>
      <c r="H268" t="s">
        <v>64</v>
      </c>
      <c r="I268">
        <v>2013</v>
      </c>
      <c r="K268" t="s">
        <v>18</v>
      </c>
      <c r="L268" t="s">
        <v>38</v>
      </c>
    </row>
    <row r="269" spans="1:12" ht="15">
      <c r="A269" t="s">
        <v>12</v>
      </c>
      <c r="B269" t="str">
        <f>"2014-03-24"</f>
        <v>2014-03-24</v>
      </c>
      <c r="C269" t="str">
        <f>"0000"</f>
        <v>0000</v>
      </c>
      <c r="D269" t="s">
        <v>341</v>
      </c>
      <c r="H269" t="s">
        <v>342</v>
      </c>
      <c r="I269">
        <v>2014</v>
      </c>
      <c r="K269" t="s">
        <v>18</v>
      </c>
      <c r="L269" t="s">
        <v>343</v>
      </c>
    </row>
    <row r="270" spans="1:12" ht="15">
      <c r="A270" t="s">
        <v>12</v>
      </c>
      <c r="B270" t="str">
        <f>"2014-03-24"</f>
        <v>2014-03-24</v>
      </c>
      <c r="C270" t="str">
        <f>"0200"</f>
        <v>0200</v>
      </c>
      <c r="D270" t="s">
        <v>105</v>
      </c>
      <c r="F270" t="s">
        <v>58</v>
      </c>
      <c r="H270" t="s">
        <v>354</v>
      </c>
      <c r="I270">
        <v>2009</v>
      </c>
      <c r="K270" t="s">
        <v>18</v>
      </c>
      <c r="L270" t="s">
        <v>164</v>
      </c>
    </row>
    <row r="271" spans="1:12" ht="15">
      <c r="A271" t="s">
        <v>12</v>
      </c>
      <c r="B271" t="str">
        <f>"2014-03-24"</f>
        <v>2014-03-24</v>
      </c>
      <c r="C271" t="str">
        <f>"0300"</f>
        <v>0300</v>
      </c>
      <c r="D271" t="s">
        <v>327</v>
      </c>
      <c r="E271" t="s">
        <v>380</v>
      </c>
      <c r="F271" t="s">
        <v>58</v>
      </c>
      <c r="H271" t="s">
        <v>355</v>
      </c>
      <c r="I271">
        <v>2008</v>
      </c>
      <c r="K271" t="s">
        <v>18</v>
      </c>
      <c r="L271" t="s">
        <v>109</v>
      </c>
    </row>
    <row r="272" spans="1:12" ht="15">
      <c r="A272" t="s">
        <v>12</v>
      </c>
      <c r="B272" t="str">
        <f>"2014-03-24"</f>
        <v>2014-03-24</v>
      </c>
      <c r="C272" t="str">
        <f>"0400"</f>
        <v>0400</v>
      </c>
      <c r="D272" t="s">
        <v>110</v>
      </c>
      <c r="E272" t="s">
        <v>356</v>
      </c>
      <c r="F272" t="s">
        <v>58</v>
      </c>
      <c r="H272" t="s">
        <v>111</v>
      </c>
      <c r="I272">
        <v>2011</v>
      </c>
      <c r="K272" t="s">
        <v>18</v>
      </c>
      <c r="L272" t="s">
        <v>113</v>
      </c>
    </row>
    <row r="273" ht="15">
      <c r="A273" t="s">
        <v>357</v>
      </c>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Jaimi-Leigh Faulkner</cp:lastModifiedBy>
  <dcterms:created xsi:type="dcterms:W3CDTF">2014-02-25T21:02:15Z</dcterms:created>
  <dcterms:modified xsi:type="dcterms:W3CDTF">2014-02-25T21:02:19Z</dcterms:modified>
  <cp:category/>
  <cp:version/>
  <cp:contentType/>
  <cp:contentStatus/>
</cp:coreProperties>
</file>