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120" windowWidth="23256" windowHeight="13176"/>
  </bookViews>
  <sheets>
    <sheet name=" NITV_EPG_Rpt460869" sheetId="1" r:id="rId1"/>
  </sheets>
  <calcPr calcId="145621"/>
</workbook>
</file>

<file path=xl/calcChain.xml><?xml version="1.0" encoding="utf-8"?>
<calcChain xmlns="http://schemas.openxmlformats.org/spreadsheetml/2006/main">
  <c r="B4" i="1" l="1"/>
  <c r="C4" i="1"/>
  <c r="B5" i="1"/>
  <c r="C5" i="1"/>
  <c r="B6" i="1"/>
  <c r="C6" i="1"/>
  <c r="B7" i="1"/>
  <c r="C7" i="1"/>
  <c r="B8" i="1"/>
  <c r="C8" i="1"/>
  <c r="B9" i="1"/>
  <c r="C9" i="1"/>
  <c r="B10" i="1"/>
  <c r="C10" i="1"/>
  <c r="B11" i="1"/>
  <c r="C11" i="1"/>
  <c r="B12" i="1"/>
  <c r="C12" i="1"/>
  <c r="B13" i="1"/>
  <c r="C13" i="1"/>
  <c r="B14" i="1"/>
  <c r="C14" i="1"/>
  <c r="B15" i="1"/>
  <c r="C15" i="1"/>
  <c r="B16" i="1"/>
  <c r="C16" i="1"/>
  <c r="B17" i="1"/>
  <c r="C17" i="1"/>
  <c r="B18" i="1"/>
  <c r="C18" i="1"/>
  <c r="B19" i="1"/>
  <c r="C19" i="1"/>
  <c r="B20" i="1"/>
  <c r="C20" i="1"/>
  <c r="B21" i="1"/>
  <c r="C21" i="1"/>
  <c r="B22" i="1"/>
  <c r="C22" i="1"/>
  <c r="B23" i="1"/>
  <c r="C23" i="1"/>
  <c r="B24" i="1"/>
  <c r="C24" i="1"/>
  <c r="B25" i="1"/>
  <c r="C25" i="1"/>
  <c r="B26" i="1"/>
  <c r="C26" i="1"/>
  <c r="B27" i="1"/>
  <c r="C27" i="1"/>
  <c r="B28" i="1"/>
  <c r="C28" i="1"/>
  <c r="B29" i="1"/>
  <c r="C29" i="1"/>
  <c r="B30" i="1"/>
  <c r="C30" i="1"/>
  <c r="B31" i="1"/>
  <c r="C31" i="1"/>
  <c r="B32" i="1"/>
  <c r="C32" i="1"/>
  <c r="B33" i="1"/>
  <c r="C33" i="1"/>
  <c r="B34" i="1"/>
  <c r="C34" i="1"/>
  <c r="B35" i="1"/>
  <c r="C35" i="1"/>
  <c r="B36" i="1"/>
  <c r="C36" i="1"/>
  <c r="B37" i="1"/>
  <c r="C37" i="1"/>
  <c r="B38" i="1"/>
  <c r="C38" i="1"/>
  <c r="B39" i="1"/>
  <c r="C39" i="1"/>
  <c r="B40" i="1"/>
  <c r="C40" i="1"/>
  <c r="B41" i="1"/>
  <c r="C41" i="1"/>
  <c r="B42" i="1"/>
  <c r="C42" i="1"/>
  <c r="B43" i="1"/>
  <c r="C43" i="1"/>
  <c r="B44" i="1"/>
  <c r="C44" i="1"/>
  <c r="B45" i="1"/>
  <c r="C45" i="1"/>
  <c r="B46" i="1"/>
  <c r="C46" i="1"/>
  <c r="B47" i="1"/>
  <c r="C47" i="1"/>
  <c r="B48" i="1"/>
  <c r="C48" i="1"/>
  <c r="B49" i="1"/>
  <c r="C49" i="1"/>
  <c r="B50" i="1"/>
  <c r="C50" i="1"/>
  <c r="B51" i="1"/>
  <c r="C51" i="1"/>
  <c r="B52" i="1"/>
  <c r="C52" i="1"/>
  <c r="B53" i="1"/>
  <c r="C53" i="1"/>
  <c r="B54" i="1"/>
  <c r="C54" i="1"/>
  <c r="B55" i="1"/>
  <c r="C55" i="1"/>
  <c r="B56" i="1"/>
  <c r="C56" i="1"/>
  <c r="B57" i="1"/>
  <c r="C57" i="1"/>
  <c r="B58" i="1"/>
  <c r="C58" i="1"/>
  <c r="B59" i="1"/>
  <c r="C59" i="1"/>
  <c r="B60" i="1"/>
  <c r="C60" i="1"/>
  <c r="B61" i="1"/>
  <c r="C61" i="1"/>
  <c r="B62" i="1"/>
  <c r="C62" i="1"/>
  <c r="B63" i="1"/>
  <c r="C63" i="1"/>
  <c r="B64" i="1"/>
  <c r="C64" i="1"/>
  <c r="B65" i="1"/>
  <c r="C65" i="1"/>
  <c r="B66" i="1"/>
  <c r="C66" i="1"/>
  <c r="B67" i="1"/>
  <c r="C67" i="1"/>
  <c r="B68" i="1"/>
  <c r="C68" i="1"/>
  <c r="B69" i="1"/>
  <c r="C69" i="1"/>
  <c r="B70" i="1"/>
  <c r="C70" i="1"/>
  <c r="B71" i="1"/>
  <c r="C71" i="1"/>
  <c r="B72" i="1"/>
  <c r="C72" i="1"/>
  <c r="B73" i="1"/>
  <c r="C73" i="1"/>
  <c r="B74" i="1"/>
  <c r="C74" i="1"/>
  <c r="B75" i="1"/>
  <c r="C75" i="1"/>
  <c r="B76" i="1"/>
  <c r="C76" i="1"/>
  <c r="B77" i="1"/>
  <c r="C77" i="1"/>
  <c r="B78" i="1"/>
  <c r="C78" i="1"/>
  <c r="B79" i="1"/>
  <c r="C79" i="1"/>
  <c r="B80" i="1"/>
  <c r="C80" i="1"/>
  <c r="B81" i="1"/>
  <c r="C81" i="1"/>
  <c r="B82" i="1"/>
  <c r="C82" i="1"/>
  <c r="B83" i="1"/>
  <c r="C83" i="1"/>
  <c r="B84" i="1"/>
  <c r="C84" i="1"/>
  <c r="B85" i="1"/>
  <c r="C85" i="1"/>
  <c r="B86" i="1"/>
  <c r="C86" i="1"/>
  <c r="B87" i="1"/>
  <c r="C87" i="1"/>
  <c r="B88" i="1"/>
  <c r="C88" i="1"/>
  <c r="B89" i="1"/>
  <c r="C89" i="1"/>
  <c r="B90" i="1"/>
  <c r="C90" i="1"/>
  <c r="B91" i="1"/>
  <c r="C91" i="1"/>
  <c r="B92" i="1"/>
  <c r="C92" i="1"/>
  <c r="B93" i="1"/>
  <c r="C93" i="1"/>
  <c r="B94" i="1"/>
  <c r="C94" i="1"/>
  <c r="B95" i="1"/>
  <c r="C95" i="1"/>
  <c r="B96" i="1"/>
  <c r="C96" i="1"/>
  <c r="B97" i="1"/>
  <c r="C97" i="1"/>
  <c r="B98" i="1"/>
  <c r="C98" i="1"/>
  <c r="B99" i="1"/>
  <c r="C99" i="1"/>
  <c r="B100" i="1"/>
  <c r="C100" i="1"/>
  <c r="B101" i="1"/>
  <c r="C101" i="1"/>
  <c r="B102" i="1"/>
  <c r="C102" i="1"/>
  <c r="B103" i="1"/>
  <c r="C103" i="1"/>
  <c r="B104" i="1"/>
  <c r="C104" i="1"/>
  <c r="B105" i="1"/>
  <c r="C105" i="1"/>
  <c r="B106" i="1"/>
  <c r="C106" i="1"/>
  <c r="B107" i="1"/>
  <c r="C107" i="1"/>
  <c r="B108" i="1"/>
  <c r="C108" i="1"/>
  <c r="B109" i="1"/>
  <c r="C109" i="1"/>
  <c r="B110" i="1"/>
  <c r="C110" i="1"/>
  <c r="B111" i="1"/>
  <c r="C111" i="1"/>
  <c r="B112" i="1"/>
  <c r="C112" i="1"/>
  <c r="B113" i="1"/>
  <c r="C113" i="1"/>
  <c r="B114" i="1"/>
  <c r="C114" i="1"/>
  <c r="B115" i="1"/>
  <c r="C115" i="1"/>
  <c r="B116" i="1"/>
  <c r="C116" i="1"/>
  <c r="B117" i="1"/>
  <c r="C117" i="1"/>
  <c r="B118" i="1"/>
  <c r="C118" i="1"/>
  <c r="B119" i="1"/>
  <c r="C119" i="1"/>
  <c r="B120" i="1"/>
  <c r="C120" i="1"/>
  <c r="B121" i="1"/>
  <c r="C121" i="1"/>
  <c r="B122" i="1"/>
  <c r="C122" i="1"/>
  <c r="B123" i="1"/>
  <c r="C123" i="1"/>
  <c r="B124" i="1"/>
  <c r="C124" i="1"/>
  <c r="B125" i="1"/>
  <c r="C125" i="1"/>
  <c r="B126" i="1"/>
  <c r="C126" i="1"/>
  <c r="B127" i="1"/>
  <c r="C127" i="1"/>
  <c r="B128" i="1"/>
  <c r="C128" i="1"/>
  <c r="B129" i="1"/>
  <c r="C129" i="1"/>
  <c r="B130" i="1"/>
  <c r="C130" i="1"/>
  <c r="B131" i="1"/>
  <c r="C131" i="1"/>
  <c r="B132" i="1"/>
  <c r="C132" i="1"/>
  <c r="B133" i="1"/>
  <c r="C133" i="1"/>
  <c r="B134" i="1"/>
  <c r="C134" i="1"/>
  <c r="B135" i="1"/>
  <c r="C135" i="1"/>
  <c r="B136" i="1"/>
  <c r="C136" i="1"/>
  <c r="B137" i="1"/>
  <c r="C137" i="1"/>
  <c r="B138" i="1"/>
  <c r="C138" i="1"/>
  <c r="B139" i="1"/>
  <c r="C139" i="1"/>
  <c r="B140" i="1"/>
  <c r="C140" i="1"/>
  <c r="B141" i="1"/>
  <c r="C141" i="1"/>
  <c r="B142" i="1"/>
  <c r="C142" i="1"/>
  <c r="B143" i="1"/>
  <c r="C143" i="1"/>
  <c r="B144" i="1"/>
  <c r="C144" i="1"/>
  <c r="B145" i="1"/>
  <c r="C145" i="1"/>
  <c r="B146" i="1"/>
  <c r="C146" i="1"/>
  <c r="B147" i="1"/>
  <c r="C147" i="1"/>
  <c r="B148" i="1"/>
  <c r="C148" i="1"/>
  <c r="B149" i="1"/>
  <c r="C149" i="1"/>
  <c r="B150" i="1"/>
  <c r="C150" i="1"/>
  <c r="B151" i="1"/>
  <c r="C151" i="1"/>
  <c r="B152" i="1"/>
  <c r="C152" i="1"/>
  <c r="B153" i="1"/>
  <c r="C153" i="1"/>
  <c r="B154" i="1"/>
  <c r="C154" i="1"/>
  <c r="B155" i="1"/>
  <c r="C155" i="1"/>
  <c r="B156" i="1"/>
  <c r="C156" i="1"/>
  <c r="B157" i="1"/>
  <c r="C157" i="1"/>
  <c r="B158" i="1"/>
  <c r="C158" i="1"/>
  <c r="B159" i="1"/>
  <c r="C159" i="1"/>
  <c r="B160" i="1"/>
  <c r="C160" i="1"/>
  <c r="B161" i="1"/>
  <c r="C161" i="1"/>
  <c r="B162" i="1"/>
  <c r="C162" i="1"/>
  <c r="B163" i="1"/>
  <c r="C163" i="1"/>
  <c r="B164" i="1"/>
  <c r="C164" i="1"/>
  <c r="B165" i="1"/>
  <c r="C165" i="1"/>
  <c r="B166" i="1"/>
  <c r="C166" i="1"/>
  <c r="B167" i="1"/>
  <c r="C167" i="1"/>
  <c r="B168" i="1"/>
  <c r="C168" i="1"/>
  <c r="B169" i="1"/>
  <c r="C169" i="1"/>
  <c r="B170" i="1"/>
  <c r="C170" i="1"/>
  <c r="B171" i="1"/>
  <c r="C171" i="1"/>
  <c r="B172" i="1"/>
  <c r="C172" i="1"/>
  <c r="B173" i="1"/>
  <c r="C173" i="1"/>
  <c r="B174" i="1"/>
  <c r="C174" i="1"/>
  <c r="B175" i="1"/>
  <c r="C175" i="1"/>
  <c r="B176" i="1"/>
  <c r="C176" i="1"/>
  <c r="B177" i="1"/>
  <c r="C177" i="1"/>
  <c r="B178" i="1"/>
  <c r="C178" i="1"/>
  <c r="B179" i="1"/>
  <c r="C179" i="1"/>
  <c r="B180" i="1"/>
  <c r="C180" i="1"/>
  <c r="B181" i="1"/>
  <c r="C181" i="1"/>
  <c r="B182" i="1"/>
  <c r="C182" i="1"/>
  <c r="B183" i="1"/>
  <c r="C183" i="1"/>
  <c r="B184" i="1"/>
  <c r="C184" i="1"/>
  <c r="B185" i="1"/>
  <c r="C185" i="1"/>
  <c r="B186" i="1"/>
  <c r="C186" i="1"/>
  <c r="B187" i="1"/>
  <c r="C187" i="1"/>
  <c r="B188" i="1"/>
  <c r="C188" i="1"/>
  <c r="B189" i="1"/>
  <c r="C189" i="1"/>
  <c r="B190" i="1"/>
  <c r="C190" i="1"/>
  <c r="B191" i="1"/>
  <c r="C191" i="1"/>
  <c r="B192" i="1"/>
  <c r="C192" i="1"/>
  <c r="B193" i="1"/>
  <c r="C193" i="1"/>
  <c r="B194" i="1"/>
  <c r="C194" i="1"/>
  <c r="B195" i="1"/>
  <c r="C195" i="1"/>
  <c r="B196" i="1"/>
  <c r="C196" i="1"/>
  <c r="B197" i="1"/>
  <c r="C197" i="1"/>
  <c r="B198" i="1"/>
  <c r="C198" i="1"/>
  <c r="B199" i="1"/>
  <c r="C199" i="1"/>
  <c r="B200" i="1"/>
  <c r="C200" i="1"/>
  <c r="B201" i="1"/>
  <c r="C201" i="1"/>
  <c r="B202" i="1"/>
  <c r="C202" i="1"/>
  <c r="B203" i="1"/>
  <c r="C203" i="1"/>
  <c r="B204" i="1"/>
  <c r="C204" i="1"/>
  <c r="B205" i="1"/>
  <c r="C205" i="1"/>
  <c r="B206" i="1"/>
  <c r="C206" i="1"/>
  <c r="B207" i="1"/>
  <c r="C207" i="1"/>
  <c r="B208" i="1"/>
  <c r="C208" i="1"/>
  <c r="B209" i="1"/>
  <c r="C209" i="1"/>
  <c r="B210" i="1"/>
  <c r="C210" i="1"/>
  <c r="B211" i="1"/>
  <c r="C211" i="1"/>
  <c r="B212" i="1"/>
  <c r="C212" i="1"/>
  <c r="B213" i="1"/>
  <c r="C213" i="1"/>
  <c r="B214" i="1"/>
  <c r="C214" i="1"/>
  <c r="B215" i="1"/>
  <c r="C215" i="1"/>
  <c r="B216" i="1"/>
  <c r="C216" i="1"/>
  <c r="B217" i="1"/>
  <c r="C217" i="1"/>
  <c r="B218" i="1"/>
  <c r="C218" i="1"/>
  <c r="B219" i="1"/>
  <c r="C219" i="1"/>
  <c r="B220" i="1"/>
  <c r="C220" i="1"/>
  <c r="B221" i="1"/>
  <c r="C221" i="1"/>
  <c r="B222" i="1"/>
  <c r="C222" i="1"/>
  <c r="B223" i="1"/>
  <c r="C223" i="1"/>
  <c r="B224" i="1"/>
  <c r="C224" i="1"/>
  <c r="B225" i="1"/>
  <c r="C225" i="1"/>
  <c r="B226" i="1"/>
  <c r="C226" i="1"/>
  <c r="B227" i="1"/>
  <c r="C227" i="1"/>
  <c r="B228" i="1"/>
  <c r="C228" i="1"/>
  <c r="B229" i="1"/>
  <c r="C229" i="1"/>
  <c r="B230" i="1"/>
  <c r="C230" i="1"/>
  <c r="B231" i="1"/>
  <c r="C231" i="1"/>
  <c r="B232" i="1"/>
  <c r="C232" i="1"/>
  <c r="B233" i="1"/>
  <c r="C233" i="1"/>
  <c r="B234" i="1"/>
  <c r="C234" i="1"/>
  <c r="B235" i="1"/>
  <c r="C235" i="1"/>
  <c r="B236" i="1"/>
  <c r="C236" i="1"/>
  <c r="B237" i="1"/>
  <c r="C237" i="1"/>
  <c r="B238" i="1"/>
  <c r="C238" i="1"/>
  <c r="B239" i="1"/>
  <c r="C239" i="1"/>
  <c r="B240" i="1"/>
  <c r="C240" i="1"/>
  <c r="B241" i="1"/>
  <c r="C241" i="1"/>
  <c r="B242" i="1"/>
  <c r="C242" i="1"/>
  <c r="B243" i="1"/>
  <c r="C243" i="1"/>
  <c r="B244" i="1"/>
  <c r="C244" i="1"/>
  <c r="B245" i="1"/>
  <c r="C245" i="1"/>
  <c r="B246" i="1"/>
  <c r="C246" i="1"/>
  <c r="B247" i="1"/>
  <c r="C247" i="1"/>
  <c r="B248" i="1"/>
  <c r="C248" i="1"/>
  <c r="B249" i="1"/>
  <c r="C249" i="1"/>
  <c r="B250" i="1"/>
  <c r="C250" i="1"/>
  <c r="B251" i="1"/>
  <c r="C251" i="1"/>
  <c r="B252" i="1"/>
  <c r="C252" i="1"/>
  <c r="B253" i="1"/>
  <c r="C253" i="1"/>
  <c r="B254" i="1"/>
  <c r="C254" i="1"/>
  <c r="B255" i="1"/>
  <c r="C255" i="1"/>
  <c r="B256" i="1"/>
  <c r="C256" i="1"/>
  <c r="B257" i="1"/>
  <c r="C257" i="1"/>
  <c r="B258" i="1"/>
  <c r="C258" i="1"/>
  <c r="B259" i="1"/>
  <c r="C259" i="1"/>
  <c r="B260" i="1"/>
  <c r="C260" i="1"/>
  <c r="B261" i="1"/>
  <c r="C261" i="1"/>
  <c r="B262" i="1"/>
  <c r="C262" i="1"/>
  <c r="B263" i="1"/>
  <c r="C263" i="1"/>
  <c r="B264" i="1"/>
  <c r="C264" i="1"/>
  <c r="B265" i="1"/>
  <c r="C265" i="1"/>
  <c r="B266" i="1"/>
  <c r="C266" i="1"/>
  <c r="B267" i="1"/>
  <c r="C267" i="1"/>
  <c r="B268" i="1"/>
  <c r="C268" i="1"/>
  <c r="B269" i="1"/>
  <c r="C269" i="1"/>
  <c r="B270" i="1"/>
  <c r="C270" i="1"/>
  <c r="B271" i="1"/>
  <c r="C271" i="1"/>
  <c r="B272" i="1"/>
  <c r="C272" i="1"/>
  <c r="B273" i="1"/>
  <c r="C273" i="1"/>
  <c r="B274" i="1"/>
  <c r="C274" i="1"/>
  <c r="B275" i="1"/>
  <c r="C275" i="1"/>
  <c r="B276" i="1"/>
  <c r="C276" i="1"/>
  <c r="B277" i="1"/>
  <c r="C277" i="1"/>
  <c r="B278" i="1"/>
  <c r="C278" i="1"/>
  <c r="B279" i="1"/>
  <c r="C279" i="1"/>
  <c r="B280" i="1"/>
  <c r="C280" i="1"/>
  <c r="B281" i="1"/>
  <c r="C281" i="1"/>
  <c r="B282" i="1"/>
  <c r="C282" i="1"/>
</calcChain>
</file>

<file path=xl/sharedStrings.xml><?xml version="1.0" encoding="utf-8"?>
<sst xmlns="http://schemas.openxmlformats.org/spreadsheetml/2006/main" count="1836" uniqueCount="290">
  <si>
    <t>Channel Name</t>
  </si>
  <si>
    <t>Date</t>
  </si>
  <si>
    <t>Start Time</t>
  </si>
  <si>
    <t>Title</t>
  </si>
  <si>
    <t>Classification</t>
  </si>
  <si>
    <t>Consumer Advice</t>
  </si>
  <si>
    <t>Digital Epg Synpopsis</t>
  </si>
  <si>
    <t>Episode Title</t>
  </si>
  <si>
    <t>Year of Production</t>
  </si>
  <si>
    <t>Country of Origin</t>
  </si>
  <si>
    <t>Nominal Length</t>
  </si>
  <si>
    <t>NITV</t>
  </si>
  <si>
    <t>Volumz</t>
  </si>
  <si>
    <t>PG</t>
  </si>
  <si>
    <t>Hosted by Alec Doomadgee, Volumz brings you music and interviews highlighting the best of the Australian Indigenous music scene.</t>
  </si>
  <si>
    <t xml:space="preserve"> </t>
  </si>
  <si>
    <t>AUSTRALIA</t>
  </si>
  <si>
    <t>59mins</t>
  </si>
  <si>
    <t>60mins</t>
  </si>
  <si>
    <t>55mins</t>
  </si>
  <si>
    <t>NITV News In Review</t>
  </si>
  <si>
    <t>NC</t>
  </si>
  <si>
    <t>NITV National News features the rich diversity of contemporary life within Aboriginal and Torres Strait Islander communities, broadening and redefining the news and current affairs landscape.</t>
  </si>
  <si>
    <t>0mins</t>
  </si>
  <si>
    <t xml:space="preserve">Natsiba 2008 </t>
  </si>
  <si>
    <t>Game 12 Baluna Vs Geralton - National Aboriginal and Torres Strait Islander Basketball Association Championships 2008</t>
  </si>
  <si>
    <t>56mins</t>
  </si>
  <si>
    <t>Game 13 Central QLD Vs Coolaroo - National Aboriginal and Torres Strait Islander Basketball Association Championships 2008</t>
  </si>
  <si>
    <t>Natsiba 2008</t>
  </si>
  <si>
    <t>National Aboriginal and Torres Strait Islander Basketball Association Championships 2008 - Game 14 Women's Grand Final.</t>
  </si>
  <si>
    <t>National Aboriginal and Torres Strait Islander Basketball Association Championships 2008 - Game 15 Men's Grand Final.</t>
  </si>
  <si>
    <t>National Aboriginal and Torres Strait Islander Basketball Association Championships 2008 - Stories and Highlights Part 1.</t>
  </si>
  <si>
    <t>Natsiba 2008 Highlights Part 1</t>
  </si>
  <si>
    <t>Te Kaea 2013</t>
  </si>
  <si>
    <t>When it happens in the Maori world, you'll hear about it on Te Kaea first. This is Maori Television's flagship news week in review, featuring local, national and international stories.</t>
  </si>
  <si>
    <t>NEW ZEALAND</t>
  </si>
  <si>
    <t>Awaken</t>
  </si>
  <si>
    <t>Award winning journalist Stan Grant hosts a half hour panel show, putting Aboriginal and Torres Strait Islander issues under the microscope.</t>
  </si>
  <si>
    <t>24mins</t>
  </si>
  <si>
    <t>Whare Maori: Whare Wananga</t>
  </si>
  <si>
    <t xml:space="preserve">The whare wananga, or house of learning, has transformed over history, in this episode we look at the evolution of the architecture of education._x000D_
</t>
  </si>
  <si>
    <t>26mins</t>
  </si>
  <si>
    <t>Moose TV</t>
  </si>
  <si>
    <t xml:space="preserve">a </t>
  </si>
  <si>
    <t>When George adds some pizzazz to Moose TV with a game show, the mayor plots to win the money.</t>
  </si>
  <si>
    <t>Well, What Do You Know?</t>
  </si>
  <si>
    <t>CANADA</t>
  </si>
  <si>
    <t>22mins</t>
  </si>
  <si>
    <t>Colour Theory</t>
  </si>
  <si>
    <t xml:space="preserve">l </t>
  </si>
  <si>
    <t>Colour Theory unearths a variety of Contemporary Indigenous Artist and their connection to their art, community and country. An exciting new series hosted by the proclaimed show off, “Richard Bell”.</t>
  </si>
  <si>
    <t>Warwick Thornton</t>
  </si>
  <si>
    <t>25mins</t>
  </si>
  <si>
    <t>Mataku</t>
  </si>
  <si>
    <t>M</t>
  </si>
  <si>
    <t xml:space="preserve">a v </t>
  </si>
  <si>
    <t>Mataku is a bilingual series of half-hour dramatic narratives steeped in Maori mystique. Described as a Maori Twilight Zone, Mataku was produced by Maori writers, directors and actors.</t>
  </si>
  <si>
    <t>Sister, The</t>
  </si>
  <si>
    <t>21mins</t>
  </si>
  <si>
    <t>Blackstone Series 1</t>
  </si>
  <si>
    <t>MA</t>
  </si>
  <si>
    <t xml:space="preserve">a s </t>
  </si>
  <si>
    <t>Intense, compelling and confrontational, Blackstone is an unmuted exploration of First Nations’ power and politics, unfolding over nine one-hour episodes.</t>
  </si>
  <si>
    <t>44mins</t>
  </si>
  <si>
    <t xml:space="preserve">Australian Rules </t>
  </si>
  <si>
    <t>MA15+</t>
  </si>
  <si>
    <t xml:space="preserve">a l v </t>
  </si>
  <si>
    <t>In Prospect Bay, a remote outpost on the South Australian coast, two communities, the Goonyas (whites) and the Nungas (blacks), come together on the one field they have in common, the football field.</t>
  </si>
  <si>
    <t>94mins</t>
  </si>
  <si>
    <t>Grounded</t>
  </si>
  <si>
    <t>G</t>
  </si>
  <si>
    <t>Music clips from Lizzie G and young fellas Harm Island. We check out wood working courses by the Centre of Appropriate Technology.</t>
  </si>
  <si>
    <t>54mins</t>
  </si>
  <si>
    <t>Move It Mob Style</t>
  </si>
  <si>
    <t>Exciting fitness program, incorporating hip hop dance routines with the latest Aboriginal and Torres Strait Islander hip hop beats, while also delivering strong health messages!</t>
  </si>
  <si>
    <t>23mins</t>
  </si>
  <si>
    <t>Welcome To Wapos Bay</t>
  </si>
  <si>
    <t>The kids of Wapos Bay love adventure and their playground is a vast area that's been home to their Cree ancestors for millennia. As they explore the world around them, they learn respect &amp; cooperation</t>
  </si>
  <si>
    <t>As The Bannock Browns</t>
  </si>
  <si>
    <t>Go Lingo</t>
  </si>
  <si>
    <t>A high energy game show packed with fun and challenges as students aged between 11-12 play a variety of hi-tech games using the latest in touch screen technology. Host Alanah Ahmat.</t>
  </si>
  <si>
    <t>Tipi Tales</t>
  </si>
  <si>
    <t>Set in the crook of a forest, Tipi Tales are adventures in story and song, where Elizabeth, Junior, Russell and Sam play and grow together.</t>
  </si>
  <si>
    <t>Race, The</t>
  </si>
  <si>
    <t>13mins</t>
  </si>
  <si>
    <t>Winanga-Li</t>
  </si>
  <si>
    <t>Winanga-Li - where we bring you fascinating insights into the diversity and rich cultural history of Aboriginal and Torres Strait Island languages across Australia.</t>
  </si>
  <si>
    <t>5mins</t>
  </si>
  <si>
    <t>Bobtales</t>
  </si>
  <si>
    <t>A tale of how two good friends broke up and had their appearances changed because they were competing with each other instead of working together.</t>
  </si>
  <si>
    <t>Dove And The Mountain Devil, The</t>
  </si>
  <si>
    <t xml:space="preserve">Move It Mob Style </t>
  </si>
  <si>
    <t>We're here to get you moving and keeping fit and healthy. So get your mum, dad, brothers, sisters, aunties and uncles wherever you are to come and Move it Mob Style!</t>
  </si>
  <si>
    <t>27mins</t>
  </si>
  <si>
    <t>Bushwhacked</t>
  </si>
  <si>
    <t>Brandon challenges Kayne to track down an elusive cassowary, one of Australia's rarest birds.</t>
  </si>
  <si>
    <t>Cassowary</t>
  </si>
  <si>
    <t>Waabiny Time</t>
  </si>
  <si>
    <t>Kedala, day-time for the ngaangk, the sun and kedalak, night-time is when the miyak the moon comes out.</t>
  </si>
  <si>
    <t>Day And Night</t>
  </si>
  <si>
    <t>Bizou</t>
  </si>
  <si>
    <t>A lively, animated pre-school series that explores the wonderful world of animals through the eyes of a cheerful little Aboriginal princess named Bizou.</t>
  </si>
  <si>
    <t>Chocolate Martini</t>
  </si>
  <si>
    <t>The unmistakable sounds of The Roach Family. Legends of the Australian music industry and trailblazers for indigenous performers all over the country.</t>
  </si>
  <si>
    <t>Roach Family, The</t>
  </si>
  <si>
    <t>Up and coming Hip/Hop Rap artists Clarry and Little J perform and share their words of wisdom, also positive messages from Manooka.</t>
  </si>
  <si>
    <t>We meet Ray Wright an inspiring actor, songs from the Road Safety Competition at Barunga Festival, Stories from Alexandria Primary and Yirara Media Students.</t>
  </si>
  <si>
    <t>Thunder</t>
  </si>
  <si>
    <t>P-Culture</t>
  </si>
  <si>
    <t>An education series for kids about sustainable living, environmental care and permaculture practices.</t>
  </si>
  <si>
    <t>P-Culture And Waste</t>
  </si>
  <si>
    <t>3mins</t>
  </si>
  <si>
    <t>Brandon challenges Kayne to a deadly mission: to find and then tag a venomous Tiger Snake.</t>
  </si>
  <si>
    <t>Tiger Snake</t>
  </si>
  <si>
    <t>Nitv News</t>
  </si>
  <si>
    <t>NITV News features the rich diversity of contemporary life within Aboriginal and Torres Strait Islander communities, broadening and redefining the news and current affairs landscape.</t>
  </si>
  <si>
    <t>This program showcases 3 clips from the Woorabinda Digital Project. We hear from deadly comedian Sean Choolburra and have a yarn with Cherrie Lower, a trainee radio presenter.</t>
  </si>
  <si>
    <t>29mins</t>
  </si>
  <si>
    <t>Listen to the sultry sounds of singer songwriter Candice Lorrae and her band.</t>
  </si>
  <si>
    <t>Candice Lorrae</t>
  </si>
  <si>
    <t>Down 2 Earth</t>
  </si>
  <si>
    <t>Down2Earth is a series that celebrates Aboriginal communities around the world that are using traditional knowledge and science to protect their territories.</t>
  </si>
  <si>
    <t>Ravens And Eagles -Series 2</t>
  </si>
  <si>
    <t>Shot on British Columbia's rugged north coast, this series explores  the roots of traditional Haida art in form, process and in its connection to spirituality, land and culture.</t>
  </si>
  <si>
    <t>Colour Change</t>
  </si>
  <si>
    <t>53mins</t>
  </si>
  <si>
    <t>By The Rapids</t>
  </si>
  <si>
    <t>Animated comedy that takes a satirical look at what happens when a thoroughly urban family relocates from Toronto to the Aboriginal community where the successful lawyer parents were born and raised.</t>
  </si>
  <si>
    <t>The Pearlers</t>
  </si>
  <si>
    <t>Classic short film looking at pearling in Australia in the late 1940s.</t>
  </si>
  <si>
    <t>10mins</t>
  </si>
  <si>
    <t>mins</t>
  </si>
  <si>
    <t>Pacific Stories</t>
  </si>
  <si>
    <t>Fehuluni</t>
  </si>
  <si>
    <t>45mins</t>
  </si>
  <si>
    <t>Moccasin Flats</t>
  </si>
  <si>
    <t xml:space="preserve">a d l s </t>
  </si>
  <si>
    <t>Now that Jonathan has cleaned up his act, a new pimp has taken over and there is an influx of very young girls working the streets of Moccasin Flats.</t>
  </si>
  <si>
    <t>This episode includes a film by Tristam Malbunka who shows how he has turned his life around for the better.</t>
  </si>
  <si>
    <t>Guardians</t>
  </si>
  <si>
    <t>Girl Who Cried Windingo</t>
  </si>
  <si>
    <t>14mins</t>
  </si>
  <si>
    <t>The story of how the Kingfisher tribe spread to different areas, but how they are still easily recognised because of their dimples.</t>
  </si>
  <si>
    <t>Kingfisher Tribe, The</t>
  </si>
  <si>
    <t>Brandon challenges Kayne to find a honey ant in the midst of the central desert - a ridiculous idea, especially when Kayne learns they live four feet underground.</t>
  </si>
  <si>
    <t>Honey Ant</t>
  </si>
  <si>
    <t>Kwort Kwobikin, to celebrate is deadly! Moort madja, family get-togethers are deadly!</t>
  </si>
  <si>
    <t>Celebrate</t>
  </si>
  <si>
    <t>Cane Toads: Unnatural History</t>
  </si>
  <si>
    <t>In one a bizarre biological blunders, the cane toad was introduced to Australia to save the nation's cane crops from devastation. This humorous film takes a close look at these pests, now a plague.</t>
  </si>
  <si>
    <t>46mins</t>
  </si>
  <si>
    <t>Promise, The</t>
  </si>
  <si>
    <t>P-Culture And Inner-City Living</t>
  </si>
  <si>
    <t>The Alice Springs YMCA is the venue for this week's show where Tyrone learns rock climbing. Alysia learns to surf.</t>
  </si>
  <si>
    <t>The contemporary rock stylings of 9 young men from the East Kimberleys who have combined their talents to create The Walkabout Boys.</t>
  </si>
  <si>
    <t>Walkabout Boys, The</t>
  </si>
  <si>
    <t>Children Of The Rainbow Serpent</t>
  </si>
  <si>
    <t>Follows the journey of four young Aboriginal volunteers -Trent, Michael, Kelli and Lorelle - as they take up the challenge of living in and working for a village community in Tamil Nadu, India.</t>
  </si>
  <si>
    <t xml:space="preserve">We Come From The Land </t>
  </si>
  <si>
    <t>In 1985 the Federal Government announced plans to move major naval facilities to Jervis Bay, 200 kilmometres south of Sydney.</t>
  </si>
  <si>
    <t>30mins</t>
  </si>
  <si>
    <t>Frontier</t>
  </si>
  <si>
    <t>This is television's first comprehensive account of Australia's 150 year war. Between 1788 and 1938, thousands of whites and tens of thousands of blacks died in racial violence across the continent.</t>
  </si>
  <si>
    <t>52mins</t>
  </si>
  <si>
    <t>Rural Health Education</t>
  </si>
  <si>
    <t xml:space="preserve">Explores the question of how diabetes can be prevented in Indigenous communities and the issues around diet, obesity, physical activity, poor living conditions and low socioeconomic status. _x000D_
</t>
  </si>
  <si>
    <t>Diabetes And Indigenous Australia</t>
  </si>
  <si>
    <t>Jagit perform their song "Better Place". Rockhampton High students speak about their school based apprenticeships. Natasha grills Adrian Atkinson.</t>
  </si>
  <si>
    <t>All Access</t>
  </si>
  <si>
    <t>Big Whopper, The</t>
  </si>
  <si>
    <t>One summer's day the dolphins in the ocean and the Noongars became very good friends. The dolphins helped the Noongars to catch lots of fish. They now know when to go to the ocean to meet the dolphins</t>
  </si>
  <si>
    <t>Legend Of The Kwilena, The</t>
  </si>
  <si>
    <t>Brandon challenges Kayne to the unthinkable- to lure in a great white shark by beatboxing!</t>
  </si>
  <si>
    <t>Great White Sharks</t>
  </si>
  <si>
    <t>Noongar people have been solid tool makers for a long, long time. Karli, the boomerang and kitj, the spear are very useful tools.</t>
  </si>
  <si>
    <t>Traditional Tools</t>
  </si>
  <si>
    <t>Tree House, The</t>
  </si>
  <si>
    <t>P-Culture And You</t>
  </si>
  <si>
    <t>A series of fast-moving grab-bag of teenage interest items covering every aspect of Aboriginal youth, pride and culture.</t>
  </si>
  <si>
    <t>From Brisbane, the wild upbeat energy of hip hop artist Bryte MC.</t>
  </si>
  <si>
    <t>Bryte M C</t>
  </si>
  <si>
    <t>Through Our Eyes</t>
  </si>
  <si>
    <t>Aboriginal Elders from north-western NSW describe the land management practices and the social, spiritual and cultural knowledge that enabled their people to care for country for thousands of years.</t>
  </si>
  <si>
    <t>Between The River And Red Country With Brad Steadman</t>
  </si>
  <si>
    <t>4mins</t>
  </si>
  <si>
    <t>Nganampa Anwernekenhe</t>
  </si>
  <si>
    <t>A young girl recollects the life and treatment she has experienced.</t>
  </si>
  <si>
    <t>My Colour Your Kind</t>
  </si>
  <si>
    <t>11mins</t>
  </si>
  <si>
    <t>Kids In The Catchment</t>
  </si>
  <si>
    <t>6mins</t>
  </si>
  <si>
    <t>Music Videos</t>
  </si>
  <si>
    <t>Music videos from some Northern Territory musicians - featuring Milay Milay</t>
  </si>
  <si>
    <t>Millay Millay</t>
  </si>
  <si>
    <t>Thanks For All The Fish</t>
  </si>
  <si>
    <t>The Aboriginal people of Stradbroke Island would call their local dolphins by striking the surface of the water in a coded rhythm.</t>
  </si>
  <si>
    <t>Small Island Big Fight</t>
  </si>
  <si>
    <t>On Murray Island in the Torres Strait where the historic Mabo land rights case was fought a battle brewed over sea rights. Its outcome could have far-reaching implications for Australia's open waters.</t>
  </si>
  <si>
    <t>Defining Moments</t>
  </si>
  <si>
    <t>David Leha aka Radical son is a musical phenomenon. We follow him to Auckland, New Zealand where he performs his soulful music and re-connects with his Tongan heritage.</t>
  </si>
  <si>
    <t>Radical Son</t>
  </si>
  <si>
    <t>Features the problems of alcohol abuse in the Aboriginal community. We also head over to the Centre for Appropriate Technology and check out the Metalwork course with Kevin Buzzacott.</t>
  </si>
  <si>
    <t>As Long As The River Flows</t>
  </si>
  <si>
    <t>Little Girl Lost</t>
  </si>
  <si>
    <t>A big kangaroo loses his friends because of his boastful ways. He makes friends with the moon and they both learn some valuable lessons. A traditional Aboriginal story from southwest Western Australia</t>
  </si>
  <si>
    <t>Younger And Maak (Kangaroo And Moon)</t>
  </si>
  <si>
    <t>Brandon takes Kayne to the Great Barrier Reef to track down one of the greatest sights in the animals kingdom: baby turtles racing for the sea minutes after they are born.</t>
  </si>
  <si>
    <t>Turtles</t>
  </si>
  <si>
    <t>Do you feel djoorabiny, do you feel happy? Or do you feel menditj, do you feel sick? Make sure you share how you feel with someone who cares. It's moorditj koolangka!</t>
  </si>
  <si>
    <t>Feelings</t>
  </si>
  <si>
    <t>The Aviator</t>
  </si>
  <si>
    <t>A 1920s mail pilot and a rich man's daughter crash-land on a mountain full of hungry wolves. Starring Christopher Reeve.</t>
  </si>
  <si>
    <t>USA</t>
  </si>
  <si>
    <t>92mins</t>
  </si>
  <si>
    <t>P-Culture And Plant Design</t>
  </si>
  <si>
    <t>2mins</t>
  </si>
  <si>
    <t>28mins</t>
  </si>
  <si>
    <t>Tania Walker is a special guest on the Chocolate Martini. She's a rising star who, at 22, has already had a number 1 album in her homeland Papua New Guinea.</t>
  </si>
  <si>
    <t>Tania Walker</t>
  </si>
  <si>
    <t>The Marngrook Footy Show</t>
  </si>
  <si>
    <t>The Marngrook Footy Show provides an Indigenous take on the AFL with a strong focus on Indigenous contribution and achievement. The show is jam packed with all the latest footy information. @marngrook</t>
  </si>
  <si>
    <t>Barefoot Sports 2013</t>
  </si>
  <si>
    <t>Barefoot Sports is back bigger and better. Brad Cooke leads an All-star line up including Chad Reed, Owen Cragie and David Williams. Plus all the latest news from the NRL and AFL.</t>
  </si>
  <si>
    <t xml:space="preserve">Green Bush </t>
  </si>
  <si>
    <t xml:space="preserve">a l </t>
  </si>
  <si>
    <t>A celebration of an era of music, working for the cause and getting things done. But not in the expected way. DJ, Kenny's job at an Aboriginal community radio station is about more than playing music.</t>
  </si>
  <si>
    <t>Hunting Aotearoa</t>
  </si>
  <si>
    <t xml:space="preserve">a w </t>
  </si>
  <si>
    <t>Howie heads to Aorangi to meet up with the boys from Taihape. The roar is in full swing and this time Russell takes the lead with his bow and arrow.</t>
  </si>
  <si>
    <t>Aorangi 2</t>
  </si>
  <si>
    <t>A concert showcasing some of the most exciting live acts including Pilbara Fire &amp; the awesome band No Shame. Catch the high energy hip hop style of Bryte MC plus Kerrianne Cox.</t>
  </si>
  <si>
    <t>176mins</t>
  </si>
  <si>
    <t>Fusion With Casey Donovan</t>
  </si>
  <si>
    <t>Fusion is a lively, cheeky, informative and entertaining show that features new musical talent, clips, performances and interviews. Hosted by Casey Donovan.</t>
  </si>
  <si>
    <t>Tricks N Treats</t>
  </si>
  <si>
    <t>Too Many Words</t>
  </si>
  <si>
    <t>Two good friends, the emu and the brolga, both love the eagle. They fight for his affection to the detriment of all three. A Dreaming story from the Djaru tribe in the Kimberley region of WA.</t>
  </si>
  <si>
    <t>Emu, The Brolga And The Eagle, The</t>
  </si>
  <si>
    <t>Brandon challenges Kayne to catch a saltwater croc and attach a satellite tag to it to help rangers keep the local community safe.</t>
  </si>
  <si>
    <t>Saltwater Croc</t>
  </si>
  <si>
    <t>There are maar keny bonar, six seasons. Birak is hot time, time for djiba-djobaliny, swimming time.</t>
  </si>
  <si>
    <t>Seasons And Weather</t>
  </si>
  <si>
    <t>The Golden Cord</t>
  </si>
  <si>
    <t>10 women artists from Utopia in central Australia, were invited to Brahma Tirta Sari, a leading batik studio in Indonesia.</t>
  </si>
  <si>
    <t>Music clips from James Henry and T-Lynx. Natasha grills basketballer Staci-Trindle Price and A NAIDOC story that celebrates the 'Fro'</t>
  </si>
  <si>
    <t>P-Culture And Energy</t>
  </si>
  <si>
    <t>A half hour concert featuring the talented mob, No Shame.</t>
  </si>
  <si>
    <t>No Shame</t>
  </si>
  <si>
    <t>Cookin' At Jacko's</t>
  </si>
  <si>
    <t>Jacko packs his car for a short trip down the Stuart Highway. He's off to visit his country Kungarakan land an hour and half's drive from Darwin in the Litchfield Park and Batchelor area of NT.</t>
  </si>
  <si>
    <t>Cyclone Kitchen</t>
  </si>
  <si>
    <t xml:space="preserve">s </t>
  </si>
  <si>
    <t xml:space="preserve">Yudum </t>
  </si>
  <si>
    <t>A young man heads north in search of a girl, but who discovers much more than he ever expected. A true community movie for all, starring that people of Oodnadatta and Oodnadatta itself.</t>
  </si>
  <si>
    <t>65mins</t>
  </si>
  <si>
    <t>57mins</t>
  </si>
  <si>
    <t>Southern Cross</t>
  </si>
  <si>
    <t>Two young refugee children, on the run in outback Australia, rely on the generosity of strangers, to find somewhere they can call home.</t>
  </si>
  <si>
    <t>Murri Carnival 2012: The Documentary</t>
  </si>
  <si>
    <t>Go behind the scenes of the pinnacle of Queensland Aboriginal rugby league, join NITV at the 2012 Murri Rugby League Carnival.</t>
  </si>
  <si>
    <t>Australian Biography</t>
  </si>
  <si>
    <t>Short Storyline: The Life Of Neville Bonner  The First Aboriginal To Enter The Australian Federal Parliament.</t>
  </si>
  <si>
    <t>Neville Bonner</t>
  </si>
  <si>
    <t>A documentary about Mr Norman Hayes Jagamarra who was a noodler on the mining fields of Cobber Pedy.</t>
  </si>
  <si>
    <t>Old Man And The Inland Sea, The</t>
  </si>
  <si>
    <t>20mins</t>
  </si>
  <si>
    <t>Mosquita Y Mari</t>
  </si>
  <si>
    <t xml:space="preserve">a d l </t>
  </si>
  <si>
    <t>Mosquita y Mari is a coming of age story that focuses on a tender friendship between two young Chicanas. Yolanda and Mari are growing up in Los Angeles and have only known loyalty to one thing: family</t>
  </si>
  <si>
    <t>84mins</t>
  </si>
  <si>
    <t xml:space="preserve">h </t>
  </si>
  <si>
    <t>Going To War</t>
  </si>
  <si>
    <t>This episode of Grounded is from the Satellite Dreaming Display in the CAAMA building in Alice Springs.</t>
  </si>
  <si>
    <t xml:space="preserve">  </t>
  </si>
  <si>
    <t>Baluna Vs Geralton</t>
  </si>
  <si>
    <t>Central Queensland Vs Coolaroo</t>
  </si>
  <si>
    <t>Women's Grand Final</t>
  </si>
  <si>
    <t>Men's Grand Final</t>
  </si>
  <si>
    <t xml:space="preserve">Maningrida </t>
  </si>
  <si>
    <t xml:space="preserve">Thursday Island </t>
  </si>
  <si>
    <t xml:space="preserve">Tasmania </t>
  </si>
  <si>
    <t xml:space="preserve">ACT </t>
  </si>
  <si>
    <t xml:space="preserve">Bunbury </t>
  </si>
  <si>
    <t>Up Mop Le</t>
  </si>
  <si>
    <t>Pacific Women's Weaving Circle</t>
  </si>
  <si>
    <t>Love, laughter, excitement and a passion for tradition and contemporary Pacific weaving. It’s a document of what happens when Pacific Islander women get together to weave.</t>
  </si>
  <si>
    <t>This film explores how Ricardo, as a Torres Strait Islander artist living so far away from his homeland of Murray Island, maintains a sense of connection with ‘home’ through his artwork.</t>
  </si>
  <si>
    <t>This film speaks of the spiritual world and discusses the traditional story of a beautiful Tongan woman, Fehuluni. It explores the intersection of traditional cultural stories and contemporary art.</t>
  </si>
  <si>
    <t>This is a powerful documentary that looks at the plight of the Papuan people affected by the mining of the Ok Tedi River and the attitudes and actions of the mining companies polluting their lands.</t>
  </si>
  <si>
    <t>NITV WEEK 20: Sunday 12 May 2013 to Saturday 18 May, 2013</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</si>
</sst>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22"/>
      <color theme="0"/>
      <name val="Calibri"/>
      <family val="2"/>
      <scheme val="minor"/>
    </font>
    <font>
      <b/>
      <sz val="22"/>
      <color theme="1"/>
      <name val="Calibri"/>
      <family val="2"/>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7" fillId="12" borderId="0" applyNumberFormat="0" applyBorder="0" applyAlignment="0" applyProtection="0"/>
    <xf numFmtId="0" fontId="17" fillId="16" borderId="0" applyNumberFormat="0" applyBorder="0" applyAlignment="0" applyProtection="0"/>
    <xf numFmtId="0" fontId="17" fillId="20" borderId="0" applyNumberFormat="0" applyBorder="0" applyAlignment="0" applyProtection="0"/>
    <xf numFmtId="0" fontId="17" fillId="24" borderId="0" applyNumberFormat="0" applyBorder="0" applyAlignment="0" applyProtection="0"/>
    <xf numFmtId="0" fontId="17" fillId="28" borderId="0" applyNumberFormat="0" applyBorder="0" applyAlignment="0" applyProtection="0"/>
    <xf numFmtId="0" fontId="17"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6">
    <xf numFmtId="0" fontId="0" fillId="0" borderId="0" xfId="0"/>
    <xf numFmtId="0" fontId="0" fillId="0" borderId="0" xfId="0" applyAlignment="1">
      <alignment wrapText="1"/>
    </xf>
    <xf numFmtId="0" fontId="0" fillId="33" borderId="0" xfId="0" applyFill="1"/>
    <xf numFmtId="0" fontId="0" fillId="33" borderId="0" xfId="0" applyFill="1" applyAlignment="1">
      <alignment wrapText="1"/>
    </xf>
    <xf numFmtId="0" fontId="18" fillId="33" borderId="0" xfId="0" applyFont="1" applyFill="1" applyAlignment="1"/>
    <xf numFmtId="0" fontId="19" fillId="33" borderId="0" xfId="0" applyFont="1" applyFill="1" applyAlignment="1"/>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6</xdr:col>
      <xdr:colOff>411480</xdr:colOff>
      <xdr:row>0</xdr:row>
      <xdr:rowOff>1447800</xdr:rowOff>
    </xdr:to>
    <xdr:pic>
      <xdr:nvPicPr>
        <xdr:cNvPr id="1026" name="Picture 6"/>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9600" y="0"/>
          <a:ext cx="10264140" cy="1447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83"/>
  <sheetViews>
    <sheetView tabSelected="1" topLeftCell="B1" workbookViewId="0">
      <pane ySplit="3" topLeftCell="A4" activePane="bottomLeft" state="frozen"/>
      <selection activeCell="B1" sqref="B1"/>
      <selection pane="bottomLeft" activeCell="E5" sqref="E5"/>
    </sheetView>
  </sheetViews>
  <sheetFormatPr defaultRowHeight="14.4" x14ac:dyDescent="0.3"/>
  <cols>
    <col min="2" max="2" width="14.88671875" customWidth="1"/>
    <col min="3" max="3" width="11" customWidth="1"/>
    <col min="4" max="4" width="42.6640625" customWidth="1"/>
    <col min="5" max="5" width="57.109375" customWidth="1"/>
    <col min="6" max="6" width="18" customWidth="1"/>
    <col min="7" max="7" width="18.44140625" customWidth="1"/>
    <col min="8" max="8" width="45.5546875" style="1" customWidth="1"/>
    <col min="9" max="9" width="19.6640625" customWidth="1"/>
    <col min="10" max="10" width="18.88671875" customWidth="1"/>
    <col min="11" max="11" width="15.6640625" customWidth="1"/>
  </cols>
  <sheetData>
    <row r="1" spans="1:11" s="2" customFormat="1" ht="114.75" customHeight="1" x14ac:dyDescent="0.3">
      <c r="H1" s="3"/>
    </row>
    <row r="2" spans="1:11" s="2" customFormat="1" ht="30.75" customHeight="1" x14ac:dyDescent="0.55000000000000004">
      <c r="B2" s="4" t="s">
        <v>289</v>
      </c>
      <c r="C2" s="5"/>
      <c r="D2" s="5"/>
      <c r="E2" s="5"/>
      <c r="H2" s="3"/>
    </row>
    <row r="3" spans="1:11" x14ac:dyDescent="0.3">
      <c r="A3" t="s">
        <v>0</v>
      </c>
      <c r="B3" t="s">
        <v>1</v>
      </c>
      <c r="C3" t="s">
        <v>2</v>
      </c>
      <c r="D3" t="s">
        <v>3</v>
      </c>
      <c r="E3" t="s">
        <v>7</v>
      </c>
      <c r="F3" t="s">
        <v>4</v>
      </c>
      <c r="G3" t="s">
        <v>5</v>
      </c>
      <c r="H3" s="1" t="s">
        <v>6</v>
      </c>
      <c r="I3" t="s">
        <v>8</v>
      </c>
      <c r="J3" t="s">
        <v>9</v>
      </c>
      <c r="K3" t="s">
        <v>10</v>
      </c>
    </row>
    <row r="4" spans="1:11" ht="43.2" x14ac:dyDescent="0.3">
      <c r="A4" t="s">
        <v>11</v>
      </c>
      <c r="B4" t="str">
        <f t="shared" ref="B4:B26" si="0">"2013-05-12"</f>
        <v>2013-05-12</v>
      </c>
      <c r="C4" t="str">
        <f>"0500"</f>
        <v>0500</v>
      </c>
      <c r="D4" t="s">
        <v>12</v>
      </c>
      <c r="F4" t="s">
        <v>13</v>
      </c>
      <c r="H4" s="1" t="s">
        <v>14</v>
      </c>
      <c r="I4">
        <v>2012</v>
      </c>
      <c r="J4" t="s">
        <v>16</v>
      </c>
      <c r="K4" t="s">
        <v>17</v>
      </c>
    </row>
    <row r="5" spans="1:11" ht="43.2" x14ac:dyDescent="0.3">
      <c r="A5" t="s">
        <v>11</v>
      </c>
      <c r="B5" t="str">
        <f t="shared" si="0"/>
        <v>2013-05-12</v>
      </c>
      <c r="C5" t="str">
        <f>"0600"</f>
        <v>0600</v>
      </c>
      <c r="D5" t="s">
        <v>12</v>
      </c>
      <c r="F5" t="s">
        <v>13</v>
      </c>
      <c r="H5" s="1" t="s">
        <v>14</v>
      </c>
      <c r="I5">
        <v>2012</v>
      </c>
      <c r="J5" t="s">
        <v>16</v>
      </c>
      <c r="K5" t="s">
        <v>18</v>
      </c>
    </row>
    <row r="6" spans="1:11" ht="43.2" x14ac:dyDescent="0.3">
      <c r="A6" t="s">
        <v>11</v>
      </c>
      <c r="B6" t="str">
        <f t="shared" si="0"/>
        <v>2013-05-12</v>
      </c>
      <c r="C6" t="str">
        <f>"0700"</f>
        <v>0700</v>
      </c>
      <c r="D6" t="s">
        <v>12</v>
      </c>
      <c r="F6" t="s">
        <v>13</v>
      </c>
      <c r="H6" s="1" t="s">
        <v>14</v>
      </c>
      <c r="I6">
        <v>2012</v>
      </c>
      <c r="J6" t="s">
        <v>16</v>
      </c>
      <c r="K6" t="s">
        <v>18</v>
      </c>
    </row>
    <row r="7" spans="1:11" ht="43.2" x14ac:dyDescent="0.3">
      <c r="A7" t="s">
        <v>11</v>
      </c>
      <c r="B7" t="str">
        <f t="shared" si="0"/>
        <v>2013-05-12</v>
      </c>
      <c r="C7" t="str">
        <f>"0800"</f>
        <v>0800</v>
      </c>
      <c r="D7" t="s">
        <v>12</v>
      </c>
      <c r="F7" t="s">
        <v>13</v>
      </c>
      <c r="H7" s="1" t="s">
        <v>14</v>
      </c>
      <c r="I7">
        <v>2012</v>
      </c>
      <c r="J7" t="s">
        <v>16</v>
      </c>
      <c r="K7" t="s">
        <v>18</v>
      </c>
    </row>
    <row r="8" spans="1:11" ht="43.2" x14ac:dyDescent="0.3">
      <c r="A8" t="s">
        <v>11</v>
      </c>
      <c r="B8" t="str">
        <f t="shared" si="0"/>
        <v>2013-05-12</v>
      </c>
      <c r="C8" t="str">
        <f>"0900"</f>
        <v>0900</v>
      </c>
      <c r="D8" t="s">
        <v>12</v>
      </c>
      <c r="F8" t="s">
        <v>13</v>
      </c>
      <c r="H8" s="1" t="s">
        <v>14</v>
      </c>
      <c r="I8">
        <v>2012</v>
      </c>
      <c r="J8" t="s">
        <v>16</v>
      </c>
      <c r="K8" t="s">
        <v>18</v>
      </c>
    </row>
    <row r="9" spans="1:11" ht="43.2" x14ac:dyDescent="0.3">
      <c r="A9" t="s">
        <v>11</v>
      </c>
      <c r="B9" t="str">
        <f t="shared" si="0"/>
        <v>2013-05-12</v>
      </c>
      <c r="C9" t="str">
        <f>"1000"</f>
        <v>1000</v>
      </c>
      <c r="D9" t="s">
        <v>12</v>
      </c>
      <c r="F9" t="s">
        <v>13</v>
      </c>
      <c r="H9" s="1" t="s">
        <v>14</v>
      </c>
      <c r="I9">
        <v>2012</v>
      </c>
      <c r="J9" t="s">
        <v>16</v>
      </c>
      <c r="K9" t="s">
        <v>18</v>
      </c>
    </row>
    <row r="10" spans="1:11" ht="43.2" x14ac:dyDescent="0.3">
      <c r="A10" t="s">
        <v>11</v>
      </c>
      <c r="B10" t="str">
        <f t="shared" si="0"/>
        <v>2013-05-12</v>
      </c>
      <c r="C10" t="str">
        <f>"1100"</f>
        <v>1100</v>
      </c>
      <c r="D10" t="s">
        <v>12</v>
      </c>
      <c r="F10" t="s">
        <v>13</v>
      </c>
      <c r="H10" s="1" t="s">
        <v>14</v>
      </c>
      <c r="I10">
        <v>2012</v>
      </c>
      <c r="J10" t="s">
        <v>16</v>
      </c>
      <c r="K10" t="s">
        <v>19</v>
      </c>
    </row>
    <row r="11" spans="1:11" ht="57.6" x14ac:dyDescent="0.3">
      <c r="A11" t="s">
        <v>11</v>
      </c>
      <c r="B11" t="str">
        <f t="shared" si="0"/>
        <v>2013-05-12</v>
      </c>
      <c r="C11" t="str">
        <f>"1200"</f>
        <v>1200</v>
      </c>
      <c r="D11" t="s">
        <v>20</v>
      </c>
      <c r="F11" t="s">
        <v>21</v>
      </c>
      <c r="H11" s="1" t="s">
        <v>22</v>
      </c>
      <c r="I11">
        <v>2013</v>
      </c>
      <c r="J11" t="s">
        <v>16</v>
      </c>
      <c r="K11" t="s">
        <v>23</v>
      </c>
    </row>
    <row r="12" spans="1:11" ht="43.2" x14ac:dyDescent="0.3">
      <c r="A12" t="s">
        <v>11</v>
      </c>
      <c r="B12" t="str">
        <f t="shared" si="0"/>
        <v>2013-05-12</v>
      </c>
      <c r="C12" t="str">
        <f>"1230"</f>
        <v>1230</v>
      </c>
      <c r="D12" t="s">
        <v>24</v>
      </c>
      <c r="E12" t="s">
        <v>274</v>
      </c>
      <c r="F12" t="s">
        <v>21</v>
      </c>
      <c r="H12" s="1" t="s">
        <v>25</v>
      </c>
      <c r="I12">
        <v>2008</v>
      </c>
      <c r="J12" t="s">
        <v>16</v>
      </c>
      <c r="K12" t="s">
        <v>26</v>
      </c>
    </row>
    <row r="13" spans="1:11" ht="43.2" x14ac:dyDescent="0.3">
      <c r="A13" t="s">
        <v>11</v>
      </c>
      <c r="B13" t="str">
        <f t="shared" si="0"/>
        <v>2013-05-12</v>
      </c>
      <c r="C13" t="str">
        <f>"1330"</f>
        <v>1330</v>
      </c>
      <c r="D13" t="s">
        <v>24</v>
      </c>
      <c r="E13" t="s">
        <v>275</v>
      </c>
      <c r="F13" t="s">
        <v>21</v>
      </c>
      <c r="H13" s="1" t="s">
        <v>27</v>
      </c>
      <c r="I13">
        <v>2008</v>
      </c>
      <c r="J13" t="s">
        <v>16</v>
      </c>
      <c r="K13" t="s">
        <v>26</v>
      </c>
    </row>
    <row r="14" spans="1:11" ht="43.2" x14ac:dyDescent="0.3">
      <c r="A14" t="s">
        <v>11</v>
      </c>
      <c r="B14" t="str">
        <f t="shared" si="0"/>
        <v>2013-05-12</v>
      </c>
      <c r="C14" t="str">
        <f>"1430"</f>
        <v>1430</v>
      </c>
      <c r="D14" t="s">
        <v>28</v>
      </c>
      <c r="E14" t="s">
        <v>276</v>
      </c>
      <c r="F14" t="s">
        <v>21</v>
      </c>
      <c r="H14" s="1" t="s">
        <v>29</v>
      </c>
      <c r="I14">
        <v>2008</v>
      </c>
      <c r="J14" t="s">
        <v>16</v>
      </c>
      <c r="K14" t="s">
        <v>26</v>
      </c>
    </row>
    <row r="15" spans="1:11" ht="43.2" x14ac:dyDescent="0.3">
      <c r="A15" t="s">
        <v>11</v>
      </c>
      <c r="B15" t="str">
        <f t="shared" si="0"/>
        <v>2013-05-12</v>
      </c>
      <c r="C15" t="str">
        <f>"1530"</f>
        <v>1530</v>
      </c>
      <c r="D15" t="s">
        <v>28</v>
      </c>
      <c r="E15" t="s">
        <v>277</v>
      </c>
      <c r="F15" t="s">
        <v>21</v>
      </c>
      <c r="H15" s="1" t="s">
        <v>30</v>
      </c>
      <c r="I15">
        <v>2008</v>
      </c>
      <c r="J15" t="s">
        <v>16</v>
      </c>
      <c r="K15" t="s">
        <v>26</v>
      </c>
    </row>
    <row r="16" spans="1:11" ht="43.2" x14ac:dyDescent="0.3">
      <c r="A16" t="s">
        <v>11</v>
      </c>
      <c r="B16" t="str">
        <f t="shared" si="0"/>
        <v>2013-05-12</v>
      </c>
      <c r="C16" t="str">
        <f>"1630"</f>
        <v>1630</v>
      </c>
      <c r="D16" t="s">
        <v>28</v>
      </c>
      <c r="E16" t="s">
        <v>32</v>
      </c>
      <c r="F16" t="s">
        <v>21</v>
      </c>
      <c r="H16" s="1" t="s">
        <v>31</v>
      </c>
      <c r="I16">
        <v>2008</v>
      </c>
      <c r="J16" t="s">
        <v>16</v>
      </c>
      <c r="K16" t="s">
        <v>26</v>
      </c>
    </row>
    <row r="17" spans="1:11" ht="57.6" x14ac:dyDescent="0.3">
      <c r="A17" t="s">
        <v>11</v>
      </c>
      <c r="B17" t="str">
        <f t="shared" si="0"/>
        <v>2013-05-12</v>
      </c>
      <c r="C17" t="str">
        <f>"1730"</f>
        <v>1730</v>
      </c>
      <c r="D17" t="s">
        <v>20</v>
      </c>
      <c r="F17" t="s">
        <v>21</v>
      </c>
      <c r="H17" s="1" t="s">
        <v>22</v>
      </c>
      <c r="I17">
        <v>2013</v>
      </c>
      <c r="J17" t="s">
        <v>16</v>
      </c>
      <c r="K17" t="s">
        <v>23</v>
      </c>
    </row>
    <row r="18" spans="1:11" ht="57.6" x14ac:dyDescent="0.3">
      <c r="A18" t="s">
        <v>11</v>
      </c>
      <c r="B18" t="str">
        <f t="shared" si="0"/>
        <v>2013-05-12</v>
      </c>
      <c r="C18" t="str">
        <f>"1800"</f>
        <v>1800</v>
      </c>
      <c r="D18" t="s">
        <v>33</v>
      </c>
      <c r="F18" t="s">
        <v>21</v>
      </c>
      <c r="H18" s="1" t="s">
        <v>34</v>
      </c>
      <c r="I18">
        <v>2013</v>
      </c>
      <c r="J18" t="s">
        <v>35</v>
      </c>
      <c r="K18" t="s">
        <v>23</v>
      </c>
    </row>
    <row r="19" spans="1:11" ht="43.2" x14ac:dyDescent="0.3">
      <c r="A19" t="s">
        <v>11</v>
      </c>
      <c r="B19" t="str">
        <f t="shared" si="0"/>
        <v>2013-05-12</v>
      </c>
      <c r="C19" t="str">
        <f>"1830"</f>
        <v>1830</v>
      </c>
      <c r="D19" t="s">
        <v>36</v>
      </c>
      <c r="F19" t="s">
        <v>21</v>
      </c>
      <c r="H19" s="1" t="s">
        <v>37</v>
      </c>
      <c r="I19">
        <v>2013</v>
      </c>
      <c r="J19" t="s">
        <v>16</v>
      </c>
      <c r="K19" t="s">
        <v>38</v>
      </c>
    </row>
    <row r="20" spans="1:11" ht="57.6" x14ac:dyDescent="0.3">
      <c r="A20" t="s">
        <v>11</v>
      </c>
      <c r="B20" t="str">
        <f t="shared" si="0"/>
        <v>2013-05-12</v>
      </c>
      <c r="C20" t="str">
        <f>"1900"</f>
        <v>1900</v>
      </c>
      <c r="D20" t="s">
        <v>39</v>
      </c>
      <c r="F20" t="s">
        <v>13</v>
      </c>
      <c r="H20" s="1" t="s">
        <v>40</v>
      </c>
      <c r="I20">
        <v>2000</v>
      </c>
      <c r="J20" t="s">
        <v>16</v>
      </c>
      <c r="K20" t="s">
        <v>41</v>
      </c>
    </row>
    <row r="21" spans="1:11" ht="28.8" x14ac:dyDescent="0.3">
      <c r="A21" t="s">
        <v>11</v>
      </c>
      <c r="B21" t="str">
        <f t="shared" si="0"/>
        <v>2013-05-12</v>
      </c>
      <c r="C21" t="str">
        <f>"1930"</f>
        <v>1930</v>
      </c>
      <c r="D21" t="s">
        <v>42</v>
      </c>
      <c r="E21" t="s">
        <v>45</v>
      </c>
      <c r="F21" t="s">
        <v>13</v>
      </c>
      <c r="G21" t="s">
        <v>43</v>
      </c>
      <c r="H21" s="1" t="s">
        <v>44</v>
      </c>
      <c r="I21">
        <v>2007</v>
      </c>
      <c r="J21" t="s">
        <v>46</v>
      </c>
      <c r="K21" t="s">
        <v>47</v>
      </c>
    </row>
    <row r="22" spans="1:11" ht="57.6" x14ac:dyDescent="0.3">
      <c r="A22" t="s">
        <v>11</v>
      </c>
      <c r="B22" t="str">
        <f t="shared" si="0"/>
        <v>2013-05-12</v>
      </c>
      <c r="C22" t="str">
        <f>"2000"</f>
        <v>2000</v>
      </c>
      <c r="D22" t="s">
        <v>48</v>
      </c>
      <c r="E22" t="s">
        <v>51</v>
      </c>
      <c r="F22" t="s">
        <v>13</v>
      </c>
      <c r="G22" t="s">
        <v>49</v>
      </c>
      <c r="H22" s="1" t="s">
        <v>50</v>
      </c>
      <c r="I22">
        <v>2012</v>
      </c>
      <c r="J22" t="s">
        <v>16</v>
      </c>
      <c r="K22" t="s">
        <v>52</v>
      </c>
    </row>
    <row r="23" spans="1:11" ht="57.6" x14ac:dyDescent="0.3">
      <c r="A23" t="s">
        <v>11</v>
      </c>
      <c r="B23" t="str">
        <f t="shared" si="0"/>
        <v>2013-05-12</v>
      </c>
      <c r="C23" t="str">
        <f>"2030"</f>
        <v>2030</v>
      </c>
      <c r="D23" t="s">
        <v>53</v>
      </c>
      <c r="E23" t="s">
        <v>57</v>
      </c>
      <c r="F23" t="s">
        <v>54</v>
      </c>
      <c r="G23" t="s">
        <v>55</v>
      </c>
      <c r="H23" s="1" t="s">
        <v>56</v>
      </c>
      <c r="I23">
        <v>0</v>
      </c>
      <c r="J23" t="s">
        <v>35</v>
      </c>
      <c r="K23" t="s">
        <v>58</v>
      </c>
    </row>
    <row r="24" spans="1:11" ht="43.2" x14ac:dyDescent="0.3">
      <c r="A24" t="s">
        <v>11</v>
      </c>
      <c r="B24" t="str">
        <f t="shared" si="0"/>
        <v>2013-05-12</v>
      </c>
      <c r="C24" t="str">
        <f>"2100"</f>
        <v>2100</v>
      </c>
      <c r="D24" t="s">
        <v>59</v>
      </c>
      <c r="F24" t="s">
        <v>60</v>
      </c>
      <c r="G24" t="s">
        <v>61</v>
      </c>
      <c r="H24" s="1" t="s">
        <v>62</v>
      </c>
      <c r="I24">
        <v>2011</v>
      </c>
      <c r="J24" t="s">
        <v>46</v>
      </c>
      <c r="K24" t="s">
        <v>63</v>
      </c>
    </row>
    <row r="25" spans="1:11" ht="57.6" x14ac:dyDescent="0.3">
      <c r="A25" t="s">
        <v>11</v>
      </c>
      <c r="B25" t="str">
        <f t="shared" si="0"/>
        <v>2013-05-12</v>
      </c>
      <c r="C25" t="str">
        <f>"2200"</f>
        <v>2200</v>
      </c>
      <c r="D25" t="s">
        <v>64</v>
      </c>
      <c r="E25" t="s">
        <v>15</v>
      </c>
      <c r="F25" t="s">
        <v>65</v>
      </c>
      <c r="G25" t="s">
        <v>66</v>
      </c>
      <c r="H25" s="1" t="s">
        <v>67</v>
      </c>
      <c r="I25">
        <v>2002</v>
      </c>
      <c r="J25" t="s">
        <v>16</v>
      </c>
      <c r="K25" t="s">
        <v>68</v>
      </c>
    </row>
    <row r="26" spans="1:11" ht="43.2" x14ac:dyDescent="0.3">
      <c r="A26" t="s">
        <v>11</v>
      </c>
      <c r="B26" t="str">
        <f t="shared" si="0"/>
        <v>2013-05-12</v>
      </c>
      <c r="C26" t="str">
        <f>"2330"</f>
        <v>2330</v>
      </c>
      <c r="D26" t="s">
        <v>69</v>
      </c>
      <c r="F26" t="s">
        <v>70</v>
      </c>
      <c r="H26" s="1" t="s">
        <v>71</v>
      </c>
      <c r="I26">
        <v>2008</v>
      </c>
      <c r="J26" t="s">
        <v>16</v>
      </c>
      <c r="K26" t="s">
        <v>41</v>
      </c>
    </row>
    <row r="27" spans="1:11" ht="43.2" x14ac:dyDescent="0.3">
      <c r="A27" t="s">
        <v>11</v>
      </c>
      <c r="B27" t="str">
        <f t="shared" ref="B27:B58" si="1">"2013-05-13"</f>
        <v>2013-05-13</v>
      </c>
      <c r="C27" t="str">
        <f>"0000"</f>
        <v>0000</v>
      </c>
      <c r="D27" t="s">
        <v>12</v>
      </c>
      <c r="F27" t="s">
        <v>13</v>
      </c>
      <c r="H27" s="1" t="s">
        <v>14</v>
      </c>
      <c r="I27">
        <v>2012</v>
      </c>
      <c r="J27" t="s">
        <v>16</v>
      </c>
      <c r="K27" t="s">
        <v>18</v>
      </c>
    </row>
    <row r="28" spans="1:11" ht="43.2" x14ac:dyDescent="0.3">
      <c r="A28" t="s">
        <v>11</v>
      </c>
      <c r="B28" t="str">
        <f t="shared" si="1"/>
        <v>2013-05-13</v>
      </c>
      <c r="C28" t="str">
        <f>"0100"</f>
        <v>0100</v>
      </c>
      <c r="D28" t="s">
        <v>12</v>
      </c>
      <c r="F28" t="s">
        <v>13</v>
      </c>
      <c r="H28" s="1" t="s">
        <v>14</v>
      </c>
      <c r="I28">
        <v>2012</v>
      </c>
      <c r="J28" t="s">
        <v>16</v>
      </c>
      <c r="K28" t="s">
        <v>18</v>
      </c>
    </row>
    <row r="29" spans="1:11" ht="43.2" x14ac:dyDescent="0.3">
      <c r="A29" t="s">
        <v>11</v>
      </c>
      <c r="B29" t="str">
        <f t="shared" si="1"/>
        <v>2013-05-13</v>
      </c>
      <c r="C29" t="str">
        <f>"0200"</f>
        <v>0200</v>
      </c>
      <c r="D29" t="s">
        <v>12</v>
      </c>
      <c r="F29" t="s">
        <v>13</v>
      </c>
      <c r="H29" s="1" t="s">
        <v>14</v>
      </c>
      <c r="I29">
        <v>2012</v>
      </c>
      <c r="J29" t="s">
        <v>16</v>
      </c>
      <c r="K29" t="s">
        <v>18</v>
      </c>
    </row>
    <row r="30" spans="1:11" ht="43.2" x14ac:dyDescent="0.3">
      <c r="A30" t="s">
        <v>11</v>
      </c>
      <c r="B30" t="str">
        <f t="shared" si="1"/>
        <v>2013-05-13</v>
      </c>
      <c r="C30" t="str">
        <f>"0300"</f>
        <v>0300</v>
      </c>
      <c r="D30" t="s">
        <v>12</v>
      </c>
      <c r="F30" t="s">
        <v>13</v>
      </c>
      <c r="H30" s="1" t="s">
        <v>14</v>
      </c>
      <c r="I30">
        <v>2012</v>
      </c>
      <c r="J30" t="s">
        <v>16</v>
      </c>
      <c r="K30" t="s">
        <v>18</v>
      </c>
    </row>
    <row r="31" spans="1:11" ht="43.2" x14ac:dyDescent="0.3">
      <c r="A31" t="s">
        <v>11</v>
      </c>
      <c r="B31" t="str">
        <f t="shared" si="1"/>
        <v>2013-05-13</v>
      </c>
      <c r="C31" t="str">
        <f>"0400"</f>
        <v>0400</v>
      </c>
      <c r="D31" t="s">
        <v>12</v>
      </c>
      <c r="F31" t="s">
        <v>13</v>
      </c>
      <c r="H31" s="1" t="s">
        <v>14</v>
      </c>
      <c r="I31">
        <v>2012</v>
      </c>
      <c r="J31" t="s">
        <v>16</v>
      </c>
      <c r="K31" t="s">
        <v>18</v>
      </c>
    </row>
    <row r="32" spans="1:11" ht="43.2" x14ac:dyDescent="0.3">
      <c r="A32" t="s">
        <v>11</v>
      </c>
      <c r="B32" t="str">
        <f t="shared" si="1"/>
        <v>2013-05-13</v>
      </c>
      <c r="C32" t="str">
        <f>"0500"</f>
        <v>0500</v>
      </c>
      <c r="D32" t="s">
        <v>12</v>
      </c>
      <c r="F32" t="s">
        <v>13</v>
      </c>
      <c r="H32" s="1" t="s">
        <v>14</v>
      </c>
      <c r="I32">
        <v>2012</v>
      </c>
      <c r="J32" t="s">
        <v>16</v>
      </c>
      <c r="K32" t="s">
        <v>72</v>
      </c>
    </row>
    <row r="33" spans="1:11" ht="57.6" x14ac:dyDescent="0.3">
      <c r="A33" t="s">
        <v>11</v>
      </c>
      <c r="B33" t="str">
        <f t="shared" si="1"/>
        <v>2013-05-13</v>
      </c>
      <c r="C33" t="str">
        <f>"0600"</f>
        <v>0600</v>
      </c>
      <c r="D33" t="s">
        <v>73</v>
      </c>
      <c r="F33" t="s">
        <v>13</v>
      </c>
      <c r="G33" t="s">
        <v>43</v>
      </c>
      <c r="H33" s="1" t="s">
        <v>74</v>
      </c>
      <c r="I33">
        <v>2011</v>
      </c>
      <c r="J33" t="s">
        <v>16</v>
      </c>
      <c r="K33" t="s">
        <v>75</v>
      </c>
    </row>
    <row r="34" spans="1:11" ht="57.6" x14ac:dyDescent="0.3">
      <c r="A34" t="s">
        <v>11</v>
      </c>
      <c r="B34" t="str">
        <f t="shared" si="1"/>
        <v>2013-05-13</v>
      </c>
      <c r="C34" t="str">
        <f>"0630"</f>
        <v>0630</v>
      </c>
      <c r="D34" t="s">
        <v>76</v>
      </c>
      <c r="E34" t="s">
        <v>78</v>
      </c>
      <c r="F34" t="s">
        <v>70</v>
      </c>
      <c r="H34" s="1" t="s">
        <v>77</v>
      </c>
      <c r="I34">
        <v>2005</v>
      </c>
      <c r="J34" t="s">
        <v>46</v>
      </c>
      <c r="K34" t="s">
        <v>75</v>
      </c>
    </row>
    <row r="35" spans="1:11" ht="57.6" x14ac:dyDescent="0.3">
      <c r="A35" t="s">
        <v>11</v>
      </c>
      <c r="B35" t="str">
        <f t="shared" si="1"/>
        <v>2013-05-13</v>
      </c>
      <c r="C35" t="str">
        <f>"0700"</f>
        <v>0700</v>
      </c>
      <c r="D35" t="s">
        <v>79</v>
      </c>
      <c r="F35" t="s">
        <v>70</v>
      </c>
      <c r="H35" s="1" t="s">
        <v>80</v>
      </c>
      <c r="I35">
        <v>2011</v>
      </c>
      <c r="J35" t="s">
        <v>16</v>
      </c>
      <c r="K35" t="s">
        <v>38</v>
      </c>
    </row>
    <row r="36" spans="1:11" ht="43.2" x14ac:dyDescent="0.3">
      <c r="A36" t="s">
        <v>11</v>
      </c>
      <c r="B36" t="str">
        <f t="shared" si="1"/>
        <v>2013-05-13</v>
      </c>
      <c r="C36" t="str">
        <f>"0730"</f>
        <v>0730</v>
      </c>
      <c r="D36" t="s">
        <v>81</v>
      </c>
      <c r="E36" t="s">
        <v>83</v>
      </c>
      <c r="F36" t="s">
        <v>70</v>
      </c>
      <c r="H36" s="1" t="s">
        <v>82</v>
      </c>
      <c r="I36">
        <v>2002</v>
      </c>
      <c r="J36" t="s">
        <v>46</v>
      </c>
      <c r="K36" t="s">
        <v>84</v>
      </c>
    </row>
    <row r="37" spans="1:11" ht="57.6" x14ac:dyDescent="0.3">
      <c r="A37" t="s">
        <v>11</v>
      </c>
      <c r="B37" t="str">
        <f t="shared" si="1"/>
        <v>2013-05-13</v>
      </c>
      <c r="C37" t="str">
        <f>"0745"</f>
        <v>0745</v>
      </c>
      <c r="D37" t="s">
        <v>85</v>
      </c>
      <c r="E37" t="s">
        <v>278</v>
      </c>
      <c r="F37" t="s">
        <v>13</v>
      </c>
      <c r="H37" s="1" t="s">
        <v>86</v>
      </c>
      <c r="I37">
        <v>2009</v>
      </c>
      <c r="J37" t="s">
        <v>16</v>
      </c>
      <c r="K37" t="s">
        <v>87</v>
      </c>
    </row>
    <row r="38" spans="1:11" ht="57.6" x14ac:dyDescent="0.3">
      <c r="A38" t="s">
        <v>11</v>
      </c>
      <c r="B38" t="str">
        <f t="shared" si="1"/>
        <v>2013-05-13</v>
      </c>
      <c r="C38" t="str">
        <f>"0750"</f>
        <v>0750</v>
      </c>
      <c r="D38" t="s">
        <v>88</v>
      </c>
      <c r="E38" t="s">
        <v>90</v>
      </c>
      <c r="F38" t="s">
        <v>70</v>
      </c>
      <c r="H38" s="1" t="s">
        <v>89</v>
      </c>
      <c r="I38">
        <v>1995</v>
      </c>
      <c r="J38" t="s">
        <v>16</v>
      </c>
      <c r="K38" t="s">
        <v>87</v>
      </c>
    </row>
    <row r="39" spans="1:11" ht="57.6" x14ac:dyDescent="0.3">
      <c r="A39" t="s">
        <v>11</v>
      </c>
      <c r="B39" t="str">
        <f t="shared" si="1"/>
        <v>2013-05-13</v>
      </c>
      <c r="C39" t="str">
        <f>"0755"</f>
        <v>0755</v>
      </c>
      <c r="D39" t="s">
        <v>85</v>
      </c>
      <c r="E39" t="s">
        <v>279</v>
      </c>
      <c r="F39" t="s">
        <v>13</v>
      </c>
      <c r="H39" s="1" t="s">
        <v>86</v>
      </c>
      <c r="I39">
        <v>2009</v>
      </c>
      <c r="J39" t="s">
        <v>16</v>
      </c>
      <c r="K39" t="s">
        <v>87</v>
      </c>
    </row>
    <row r="40" spans="1:11" ht="57.6" x14ac:dyDescent="0.3">
      <c r="A40" t="s">
        <v>11</v>
      </c>
      <c r="B40" t="str">
        <f t="shared" si="1"/>
        <v>2013-05-13</v>
      </c>
      <c r="C40" t="str">
        <f>"0800"</f>
        <v>0800</v>
      </c>
      <c r="D40" t="s">
        <v>91</v>
      </c>
      <c r="F40" t="s">
        <v>70</v>
      </c>
      <c r="H40" s="1" t="s">
        <v>92</v>
      </c>
      <c r="I40">
        <v>0</v>
      </c>
      <c r="J40" t="s">
        <v>16</v>
      </c>
      <c r="K40" t="s">
        <v>93</v>
      </c>
    </row>
    <row r="41" spans="1:11" ht="28.8" x14ac:dyDescent="0.3">
      <c r="A41" t="s">
        <v>11</v>
      </c>
      <c r="B41" t="str">
        <f t="shared" si="1"/>
        <v>2013-05-13</v>
      </c>
      <c r="C41" t="str">
        <f>"0830"</f>
        <v>0830</v>
      </c>
      <c r="D41" t="s">
        <v>94</v>
      </c>
      <c r="E41" t="s">
        <v>96</v>
      </c>
      <c r="F41" t="s">
        <v>70</v>
      </c>
      <c r="H41" s="1" t="s">
        <v>95</v>
      </c>
      <c r="I41">
        <v>2012</v>
      </c>
      <c r="J41" t="s">
        <v>16</v>
      </c>
      <c r="K41" t="s">
        <v>75</v>
      </c>
    </row>
    <row r="42" spans="1:11" ht="43.2" x14ac:dyDescent="0.3">
      <c r="A42" t="s">
        <v>11</v>
      </c>
      <c r="B42" t="str">
        <f t="shared" si="1"/>
        <v>2013-05-13</v>
      </c>
      <c r="C42" t="str">
        <f>"0900"</f>
        <v>0900</v>
      </c>
      <c r="D42" t="s">
        <v>97</v>
      </c>
      <c r="E42" t="s">
        <v>99</v>
      </c>
      <c r="F42" t="s">
        <v>70</v>
      </c>
      <c r="H42" s="1" t="s">
        <v>98</v>
      </c>
      <c r="I42">
        <v>2009</v>
      </c>
      <c r="J42" t="s">
        <v>16</v>
      </c>
      <c r="K42" t="s">
        <v>41</v>
      </c>
    </row>
    <row r="43" spans="1:11" ht="43.2" x14ac:dyDescent="0.3">
      <c r="A43" t="s">
        <v>11</v>
      </c>
      <c r="B43" t="str">
        <f t="shared" si="1"/>
        <v>2013-05-13</v>
      </c>
      <c r="C43" t="str">
        <f>"0930"</f>
        <v>0930</v>
      </c>
      <c r="D43" t="s">
        <v>100</v>
      </c>
      <c r="F43" t="s">
        <v>70</v>
      </c>
      <c r="H43" s="1" t="s">
        <v>101</v>
      </c>
      <c r="I43">
        <v>2010</v>
      </c>
      <c r="J43" t="s">
        <v>46</v>
      </c>
      <c r="K43" t="s">
        <v>47</v>
      </c>
    </row>
    <row r="44" spans="1:11" ht="43.2" x14ac:dyDescent="0.3">
      <c r="A44" t="s">
        <v>11</v>
      </c>
      <c r="B44" t="str">
        <f t="shared" si="1"/>
        <v>2013-05-13</v>
      </c>
      <c r="C44" t="str">
        <f>"1000"</f>
        <v>1000</v>
      </c>
      <c r="D44" t="s">
        <v>36</v>
      </c>
      <c r="F44" t="s">
        <v>21</v>
      </c>
      <c r="H44" s="1" t="s">
        <v>37</v>
      </c>
      <c r="I44">
        <v>2013</v>
      </c>
      <c r="J44" t="s">
        <v>16</v>
      </c>
      <c r="K44" t="s">
        <v>38</v>
      </c>
    </row>
    <row r="45" spans="1:11" ht="57.6" x14ac:dyDescent="0.3">
      <c r="A45" t="s">
        <v>11</v>
      </c>
      <c r="B45" t="str">
        <f t="shared" si="1"/>
        <v>2013-05-13</v>
      </c>
      <c r="C45" t="str">
        <f>"1030"</f>
        <v>1030</v>
      </c>
      <c r="D45" t="s">
        <v>102</v>
      </c>
      <c r="E45" t="s">
        <v>104</v>
      </c>
      <c r="F45" t="s">
        <v>70</v>
      </c>
      <c r="H45" s="1" t="s">
        <v>103</v>
      </c>
      <c r="I45">
        <v>2009</v>
      </c>
      <c r="J45" t="s">
        <v>16</v>
      </c>
      <c r="K45" t="s">
        <v>41</v>
      </c>
    </row>
    <row r="46" spans="1:11" ht="57.6" x14ac:dyDescent="0.3">
      <c r="A46" t="s">
        <v>11</v>
      </c>
      <c r="B46" t="str">
        <f t="shared" si="1"/>
        <v>2013-05-13</v>
      </c>
      <c r="C46" t="str">
        <f>"1100"</f>
        <v>1100</v>
      </c>
      <c r="D46" t="s">
        <v>33</v>
      </c>
      <c r="F46" t="s">
        <v>21</v>
      </c>
      <c r="H46" s="1" t="s">
        <v>34</v>
      </c>
      <c r="I46">
        <v>2013</v>
      </c>
      <c r="J46" t="s">
        <v>35</v>
      </c>
      <c r="K46" t="s">
        <v>23</v>
      </c>
    </row>
    <row r="47" spans="1:11" ht="43.2" x14ac:dyDescent="0.3">
      <c r="A47" t="s">
        <v>11</v>
      </c>
      <c r="B47" t="str">
        <f t="shared" si="1"/>
        <v>2013-05-13</v>
      </c>
      <c r="C47" t="str">
        <f>"1130"</f>
        <v>1130</v>
      </c>
      <c r="D47" t="s">
        <v>36</v>
      </c>
      <c r="F47" t="s">
        <v>21</v>
      </c>
      <c r="H47" s="1" t="s">
        <v>37</v>
      </c>
      <c r="I47">
        <v>2013</v>
      </c>
      <c r="J47" t="s">
        <v>16</v>
      </c>
      <c r="K47" t="s">
        <v>38</v>
      </c>
    </row>
    <row r="48" spans="1:11" ht="57.6" x14ac:dyDescent="0.3">
      <c r="A48" t="s">
        <v>11</v>
      </c>
      <c r="B48" t="str">
        <f t="shared" si="1"/>
        <v>2013-05-13</v>
      </c>
      <c r="C48" t="str">
        <f>"1200"</f>
        <v>1200</v>
      </c>
      <c r="D48" t="s">
        <v>39</v>
      </c>
      <c r="F48" t="s">
        <v>13</v>
      </c>
      <c r="H48" s="1" t="s">
        <v>40</v>
      </c>
      <c r="I48">
        <v>2000</v>
      </c>
      <c r="J48" t="s">
        <v>16</v>
      </c>
      <c r="K48" t="s">
        <v>41</v>
      </c>
    </row>
    <row r="49" spans="1:11" ht="28.8" x14ac:dyDescent="0.3">
      <c r="A49" t="s">
        <v>11</v>
      </c>
      <c r="B49" t="str">
        <f t="shared" si="1"/>
        <v>2013-05-13</v>
      </c>
      <c r="C49" t="str">
        <f>"1230"</f>
        <v>1230</v>
      </c>
      <c r="D49" t="s">
        <v>42</v>
      </c>
      <c r="E49" t="s">
        <v>45</v>
      </c>
      <c r="F49" t="s">
        <v>13</v>
      </c>
      <c r="G49" t="s">
        <v>43</v>
      </c>
      <c r="H49" s="1" t="s">
        <v>44</v>
      </c>
      <c r="I49">
        <v>2007</v>
      </c>
      <c r="J49" t="s">
        <v>46</v>
      </c>
      <c r="K49" t="s">
        <v>47</v>
      </c>
    </row>
    <row r="50" spans="1:11" ht="57.6" x14ac:dyDescent="0.3">
      <c r="A50" t="s">
        <v>11</v>
      </c>
      <c r="B50" t="str">
        <f t="shared" si="1"/>
        <v>2013-05-13</v>
      </c>
      <c r="C50" t="str">
        <f>"1300"</f>
        <v>1300</v>
      </c>
      <c r="D50" t="s">
        <v>48</v>
      </c>
      <c r="E50" t="s">
        <v>51</v>
      </c>
      <c r="F50" t="s">
        <v>13</v>
      </c>
      <c r="G50" t="s">
        <v>49</v>
      </c>
      <c r="H50" s="1" t="s">
        <v>50</v>
      </c>
      <c r="I50">
        <v>2012</v>
      </c>
      <c r="J50" t="s">
        <v>16</v>
      </c>
      <c r="K50" t="s">
        <v>52</v>
      </c>
    </row>
    <row r="51" spans="1:11" ht="43.2" x14ac:dyDescent="0.3">
      <c r="A51" t="s">
        <v>11</v>
      </c>
      <c r="B51" t="str">
        <f t="shared" si="1"/>
        <v>2013-05-13</v>
      </c>
      <c r="C51" t="str">
        <f>"1330"</f>
        <v>1330</v>
      </c>
      <c r="D51" t="s">
        <v>69</v>
      </c>
      <c r="F51" t="s">
        <v>70</v>
      </c>
      <c r="H51" s="1" t="s">
        <v>105</v>
      </c>
      <c r="I51">
        <v>2008</v>
      </c>
      <c r="J51" t="s">
        <v>16</v>
      </c>
      <c r="K51" t="s">
        <v>93</v>
      </c>
    </row>
    <row r="52" spans="1:11" ht="57.6" x14ac:dyDescent="0.3">
      <c r="A52" t="s">
        <v>11</v>
      </c>
      <c r="B52" t="str">
        <f t="shared" si="1"/>
        <v>2013-05-13</v>
      </c>
      <c r="C52" t="str">
        <f>"1400"</f>
        <v>1400</v>
      </c>
      <c r="D52" t="s">
        <v>69</v>
      </c>
      <c r="F52" t="s">
        <v>70</v>
      </c>
      <c r="H52" s="1" t="s">
        <v>106</v>
      </c>
      <c r="I52">
        <v>2008</v>
      </c>
      <c r="J52" t="s">
        <v>16</v>
      </c>
      <c r="K52" t="s">
        <v>41</v>
      </c>
    </row>
    <row r="53" spans="1:11" ht="43.2" x14ac:dyDescent="0.3">
      <c r="A53" t="s">
        <v>11</v>
      </c>
      <c r="B53" t="str">
        <f t="shared" si="1"/>
        <v>2013-05-13</v>
      </c>
      <c r="C53" t="str">
        <f>"1430"</f>
        <v>1430</v>
      </c>
      <c r="D53" t="s">
        <v>100</v>
      </c>
      <c r="F53" t="s">
        <v>70</v>
      </c>
      <c r="H53" s="1" t="s">
        <v>101</v>
      </c>
      <c r="I53">
        <v>2010</v>
      </c>
      <c r="J53" t="s">
        <v>46</v>
      </c>
      <c r="K53" t="s">
        <v>47</v>
      </c>
    </row>
    <row r="54" spans="1:11" ht="57.6" x14ac:dyDescent="0.3">
      <c r="A54" t="s">
        <v>11</v>
      </c>
      <c r="B54" t="str">
        <f t="shared" si="1"/>
        <v>2013-05-13</v>
      </c>
      <c r="C54" t="str">
        <f>"1500"</f>
        <v>1500</v>
      </c>
      <c r="D54" t="s">
        <v>73</v>
      </c>
      <c r="F54" t="s">
        <v>13</v>
      </c>
      <c r="G54" t="s">
        <v>43</v>
      </c>
      <c r="H54" s="1" t="s">
        <v>74</v>
      </c>
      <c r="I54">
        <v>2011</v>
      </c>
      <c r="J54" t="s">
        <v>16</v>
      </c>
      <c r="K54" t="s">
        <v>47</v>
      </c>
    </row>
    <row r="55" spans="1:11" ht="43.2" x14ac:dyDescent="0.3">
      <c r="A55" t="s">
        <v>11</v>
      </c>
      <c r="B55" t="str">
        <f t="shared" si="1"/>
        <v>2013-05-13</v>
      </c>
      <c r="C55" t="str">
        <f>"1530"</f>
        <v>1530</v>
      </c>
      <c r="D55" t="s">
        <v>81</v>
      </c>
      <c r="E55" t="s">
        <v>107</v>
      </c>
      <c r="F55" t="s">
        <v>70</v>
      </c>
      <c r="H55" s="1" t="s">
        <v>82</v>
      </c>
      <c r="I55">
        <v>2002</v>
      </c>
      <c r="J55" t="s">
        <v>46</v>
      </c>
      <c r="K55" t="s">
        <v>84</v>
      </c>
    </row>
    <row r="56" spans="1:11" ht="57.6" x14ac:dyDescent="0.3">
      <c r="A56" t="s">
        <v>11</v>
      </c>
      <c r="B56" t="str">
        <f t="shared" si="1"/>
        <v>2013-05-13</v>
      </c>
      <c r="C56" t="str">
        <f>"1545"</f>
        <v>1545</v>
      </c>
      <c r="D56" t="s">
        <v>85</v>
      </c>
      <c r="E56" t="s">
        <v>280</v>
      </c>
      <c r="F56" t="s">
        <v>13</v>
      </c>
      <c r="H56" s="1" t="s">
        <v>86</v>
      </c>
      <c r="I56">
        <v>2009</v>
      </c>
      <c r="J56" t="s">
        <v>16</v>
      </c>
      <c r="K56" t="s">
        <v>87</v>
      </c>
    </row>
    <row r="57" spans="1:11" ht="28.8" x14ac:dyDescent="0.3">
      <c r="A57" t="s">
        <v>11</v>
      </c>
      <c r="B57" t="str">
        <f t="shared" si="1"/>
        <v>2013-05-13</v>
      </c>
      <c r="C57" t="str">
        <f>"1550"</f>
        <v>1550</v>
      </c>
      <c r="D57" t="s">
        <v>108</v>
      </c>
      <c r="E57" t="s">
        <v>110</v>
      </c>
      <c r="F57" t="s">
        <v>70</v>
      </c>
      <c r="H57" s="1" t="s">
        <v>109</v>
      </c>
      <c r="I57">
        <v>2011</v>
      </c>
      <c r="J57" t="s">
        <v>16</v>
      </c>
      <c r="K57" t="s">
        <v>111</v>
      </c>
    </row>
    <row r="58" spans="1:11" ht="57.6" x14ac:dyDescent="0.3">
      <c r="A58" t="s">
        <v>11</v>
      </c>
      <c r="B58" t="str">
        <f t="shared" si="1"/>
        <v>2013-05-13</v>
      </c>
      <c r="C58" t="str">
        <f>"1555"</f>
        <v>1555</v>
      </c>
      <c r="D58" t="s">
        <v>85</v>
      </c>
      <c r="E58" t="s">
        <v>281</v>
      </c>
      <c r="F58" t="s">
        <v>13</v>
      </c>
      <c r="H58" s="1" t="s">
        <v>86</v>
      </c>
      <c r="I58">
        <v>2009</v>
      </c>
      <c r="J58" t="s">
        <v>16</v>
      </c>
      <c r="K58" t="s">
        <v>87</v>
      </c>
    </row>
    <row r="59" spans="1:11" ht="28.8" x14ac:dyDescent="0.3">
      <c r="A59" t="s">
        <v>11</v>
      </c>
      <c r="B59" t="str">
        <f t="shared" ref="B59:B76" si="2">"2013-05-13"</f>
        <v>2013-05-13</v>
      </c>
      <c r="C59" t="str">
        <f>"1600"</f>
        <v>1600</v>
      </c>
      <c r="D59" t="s">
        <v>94</v>
      </c>
      <c r="E59" t="s">
        <v>113</v>
      </c>
      <c r="F59" t="s">
        <v>70</v>
      </c>
      <c r="H59" s="1" t="s">
        <v>112</v>
      </c>
      <c r="I59">
        <v>2012</v>
      </c>
      <c r="J59" t="s">
        <v>16</v>
      </c>
      <c r="K59" t="s">
        <v>38</v>
      </c>
    </row>
    <row r="60" spans="1:11" ht="57.6" x14ac:dyDescent="0.3">
      <c r="A60" t="s">
        <v>11</v>
      </c>
      <c r="B60" t="str">
        <f t="shared" si="2"/>
        <v>2013-05-13</v>
      </c>
      <c r="C60" t="str">
        <f>"1630"</f>
        <v>1630</v>
      </c>
      <c r="D60" t="s">
        <v>79</v>
      </c>
      <c r="F60" t="s">
        <v>70</v>
      </c>
      <c r="H60" s="1" t="s">
        <v>80</v>
      </c>
      <c r="I60">
        <v>2011</v>
      </c>
      <c r="J60" t="s">
        <v>16</v>
      </c>
      <c r="K60" t="s">
        <v>38</v>
      </c>
    </row>
    <row r="61" spans="1:11" ht="57.6" x14ac:dyDescent="0.3">
      <c r="A61" t="s">
        <v>11</v>
      </c>
      <c r="B61" t="str">
        <f t="shared" si="2"/>
        <v>2013-05-13</v>
      </c>
      <c r="C61" t="str">
        <f>"1700"</f>
        <v>1700</v>
      </c>
      <c r="D61" t="s">
        <v>91</v>
      </c>
      <c r="F61" t="s">
        <v>70</v>
      </c>
      <c r="H61" s="1" t="s">
        <v>92</v>
      </c>
      <c r="I61">
        <v>0</v>
      </c>
      <c r="J61" t="s">
        <v>16</v>
      </c>
      <c r="K61" t="s">
        <v>93</v>
      </c>
    </row>
    <row r="62" spans="1:11" ht="57.6" x14ac:dyDescent="0.3">
      <c r="A62" t="s">
        <v>11</v>
      </c>
      <c r="B62" t="str">
        <f t="shared" si="2"/>
        <v>2013-05-13</v>
      </c>
      <c r="C62" t="str">
        <f>"1730"</f>
        <v>1730</v>
      </c>
      <c r="D62" t="s">
        <v>114</v>
      </c>
      <c r="F62" t="s">
        <v>21</v>
      </c>
      <c r="H62" s="1" t="s">
        <v>115</v>
      </c>
      <c r="I62">
        <v>2013</v>
      </c>
      <c r="J62" t="s">
        <v>16</v>
      </c>
      <c r="K62" t="s">
        <v>23</v>
      </c>
    </row>
    <row r="63" spans="1:11" ht="57.6" x14ac:dyDescent="0.3">
      <c r="A63" t="s">
        <v>11</v>
      </c>
      <c r="B63" t="str">
        <f t="shared" si="2"/>
        <v>2013-05-13</v>
      </c>
      <c r="C63" t="str">
        <f>"1800"</f>
        <v>1800</v>
      </c>
      <c r="D63" t="s">
        <v>69</v>
      </c>
      <c r="F63" t="s">
        <v>70</v>
      </c>
      <c r="H63" s="1" t="s">
        <v>116</v>
      </c>
      <c r="I63">
        <v>2008</v>
      </c>
      <c r="J63" t="s">
        <v>16</v>
      </c>
      <c r="K63" t="s">
        <v>117</v>
      </c>
    </row>
    <row r="64" spans="1:11" ht="28.8" x14ac:dyDescent="0.3">
      <c r="A64" t="s">
        <v>11</v>
      </c>
      <c r="B64" t="str">
        <f t="shared" si="2"/>
        <v>2013-05-13</v>
      </c>
      <c r="C64" t="str">
        <f>"1830"</f>
        <v>1830</v>
      </c>
      <c r="D64" t="s">
        <v>102</v>
      </c>
      <c r="E64" t="s">
        <v>119</v>
      </c>
      <c r="F64" t="s">
        <v>70</v>
      </c>
      <c r="H64" s="1" t="s">
        <v>118</v>
      </c>
      <c r="I64">
        <v>2009</v>
      </c>
      <c r="J64" t="s">
        <v>16</v>
      </c>
      <c r="K64" t="s">
        <v>52</v>
      </c>
    </row>
    <row r="65" spans="1:11" ht="57.6" x14ac:dyDescent="0.3">
      <c r="A65" t="s">
        <v>11</v>
      </c>
      <c r="B65" t="str">
        <f t="shared" si="2"/>
        <v>2013-05-13</v>
      </c>
      <c r="C65" t="str">
        <f>"1900"</f>
        <v>1900</v>
      </c>
      <c r="D65" t="s">
        <v>114</v>
      </c>
      <c r="F65" t="s">
        <v>21</v>
      </c>
      <c r="H65" s="1" t="s">
        <v>115</v>
      </c>
      <c r="I65">
        <v>2013</v>
      </c>
      <c r="J65" t="s">
        <v>16</v>
      </c>
      <c r="K65" t="s">
        <v>23</v>
      </c>
    </row>
    <row r="66" spans="1:11" ht="57.6" x14ac:dyDescent="0.3">
      <c r="A66" t="s">
        <v>11</v>
      </c>
      <c r="B66" t="str">
        <f t="shared" si="2"/>
        <v>2013-05-13</v>
      </c>
      <c r="C66" t="str">
        <f>"1930"</f>
        <v>1930</v>
      </c>
      <c r="D66" t="s">
        <v>120</v>
      </c>
      <c r="F66" t="s">
        <v>13</v>
      </c>
      <c r="G66" t="s">
        <v>43</v>
      </c>
      <c r="H66" s="1" t="s">
        <v>121</v>
      </c>
      <c r="I66">
        <v>2010</v>
      </c>
      <c r="J66" t="s">
        <v>46</v>
      </c>
      <c r="K66" t="s">
        <v>58</v>
      </c>
    </row>
    <row r="67" spans="1:11" ht="57.6" x14ac:dyDescent="0.3">
      <c r="A67" t="s">
        <v>11</v>
      </c>
      <c r="B67" t="str">
        <f t="shared" si="2"/>
        <v>2013-05-13</v>
      </c>
      <c r="C67" t="str">
        <f>"2000"</f>
        <v>2000</v>
      </c>
      <c r="D67" t="s">
        <v>122</v>
      </c>
      <c r="F67" t="s">
        <v>13</v>
      </c>
      <c r="H67" s="1" t="s">
        <v>123</v>
      </c>
      <c r="I67">
        <v>0</v>
      </c>
      <c r="J67" t="s">
        <v>46</v>
      </c>
      <c r="K67" t="s">
        <v>75</v>
      </c>
    </row>
    <row r="68" spans="1:11" ht="57.6" x14ac:dyDescent="0.3">
      <c r="A68" t="s">
        <v>11</v>
      </c>
      <c r="B68" t="str">
        <f t="shared" si="2"/>
        <v>2013-05-13</v>
      </c>
      <c r="C68" t="str">
        <f>"2030"</f>
        <v>2030</v>
      </c>
      <c r="D68" t="s">
        <v>124</v>
      </c>
      <c r="F68" t="s">
        <v>54</v>
      </c>
      <c r="G68" t="s">
        <v>49</v>
      </c>
      <c r="H68" s="1" t="s">
        <v>288</v>
      </c>
      <c r="I68">
        <v>0</v>
      </c>
      <c r="J68" t="s">
        <v>15</v>
      </c>
      <c r="K68" t="s">
        <v>125</v>
      </c>
    </row>
    <row r="69" spans="1:11" ht="57.6" x14ac:dyDescent="0.3">
      <c r="A69" t="s">
        <v>11</v>
      </c>
      <c r="B69" t="str">
        <f t="shared" si="2"/>
        <v>2013-05-13</v>
      </c>
      <c r="C69" t="str">
        <f>"2130"</f>
        <v>2130</v>
      </c>
      <c r="D69" t="s">
        <v>126</v>
      </c>
      <c r="F69" t="s">
        <v>13</v>
      </c>
      <c r="G69" t="s">
        <v>55</v>
      </c>
      <c r="H69" s="1" t="s">
        <v>127</v>
      </c>
      <c r="I69">
        <v>0</v>
      </c>
      <c r="J69" t="s">
        <v>46</v>
      </c>
      <c r="K69" t="s">
        <v>38</v>
      </c>
    </row>
    <row r="70" spans="1:11" ht="28.8" x14ac:dyDescent="0.3">
      <c r="A70" t="s">
        <v>11</v>
      </c>
      <c r="B70" t="str">
        <f t="shared" si="2"/>
        <v>2013-05-13</v>
      </c>
      <c r="C70" t="str">
        <f>"2200"</f>
        <v>2200</v>
      </c>
      <c r="D70" t="s">
        <v>128</v>
      </c>
      <c r="F70" t="s">
        <v>70</v>
      </c>
      <c r="H70" s="1" t="s">
        <v>129</v>
      </c>
      <c r="I70">
        <v>1949</v>
      </c>
      <c r="J70" t="s">
        <v>16</v>
      </c>
      <c r="K70" t="s">
        <v>130</v>
      </c>
    </row>
    <row r="71" spans="1:11" ht="57.6" x14ac:dyDescent="0.3">
      <c r="A71" t="s">
        <v>11</v>
      </c>
      <c r="B71" t="str">
        <f t="shared" si="2"/>
        <v>2013-05-13</v>
      </c>
      <c r="C71" t="str">
        <f>"2215"</f>
        <v>2215</v>
      </c>
      <c r="D71" t="s">
        <v>132</v>
      </c>
      <c r="E71" t="s">
        <v>133</v>
      </c>
      <c r="F71" t="s">
        <v>13</v>
      </c>
      <c r="H71" s="1" t="s">
        <v>287</v>
      </c>
      <c r="I71">
        <v>0</v>
      </c>
      <c r="J71" t="s">
        <v>16</v>
      </c>
      <c r="K71" t="s">
        <v>131</v>
      </c>
    </row>
    <row r="72" spans="1:11" ht="57.6" x14ac:dyDescent="0.3">
      <c r="A72" t="s">
        <v>11</v>
      </c>
      <c r="B72" t="str">
        <f t="shared" si="2"/>
        <v>2013-05-13</v>
      </c>
      <c r="C72" t="str">
        <f>"2220"</f>
        <v>2220</v>
      </c>
      <c r="D72" t="s">
        <v>132</v>
      </c>
      <c r="E72" t="s">
        <v>283</v>
      </c>
      <c r="F72" t="s">
        <v>13</v>
      </c>
      <c r="H72" s="1" t="s">
        <v>286</v>
      </c>
      <c r="I72">
        <v>0</v>
      </c>
      <c r="J72" t="s">
        <v>16</v>
      </c>
      <c r="K72" t="s">
        <v>134</v>
      </c>
    </row>
    <row r="73" spans="1:11" ht="57.6" x14ac:dyDescent="0.3">
      <c r="A73" t="s">
        <v>11</v>
      </c>
      <c r="B73" t="str">
        <f t="shared" si="2"/>
        <v>2013-05-13</v>
      </c>
      <c r="C73" t="str">
        <f>"2225"</f>
        <v>2225</v>
      </c>
      <c r="D73" t="s">
        <v>132</v>
      </c>
      <c r="E73" t="s">
        <v>284</v>
      </c>
      <c r="F73" t="s">
        <v>13</v>
      </c>
      <c r="H73" s="1" t="s">
        <v>285</v>
      </c>
      <c r="I73">
        <v>0</v>
      </c>
      <c r="J73" t="s">
        <v>16</v>
      </c>
      <c r="K73" t="s">
        <v>131</v>
      </c>
    </row>
    <row r="74" spans="1:11" ht="43.2" x14ac:dyDescent="0.3">
      <c r="A74" t="s">
        <v>11</v>
      </c>
      <c r="B74" t="str">
        <f t="shared" si="2"/>
        <v>2013-05-13</v>
      </c>
      <c r="C74" t="str">
        <f>"2230"</f>
        <v>2230</v>
      </c>
      <c r="D74" t="s">
        <v>135</v>
      </c>
      <c r="F74" t="s">
        <v>60</v>
      </c>
      <c r="G74" t="s">
        <v>136</v>
      </c>
      <c r="H74" s="1" t="s">
        <v>137</v>
      </c>
      <c r="I74">
        <v>2006</v>
      </c>
      <c r="J74" t="s">
        <v>46</v>
      </c>
      <c r="K74" t="s">
        <v>75</v>
      </c>
    </row>
    <row r="75" spans="1:11" ht="57.6" x14ac:dyDescent="0.3">
      <c r="A75" t="s">
        <v>11</v>
      </c>
      <c r="B75" t="str">
        <f t="shared" si="2"/>
        <v>2013-05-13</v>
      </c>
      <c r="C75" t="str">
        <f>"2300"</f>
        <v>2300</v>
      </c>
      <c r="D75" t="s">
        <v>114</v>
      </c>
      <c r="F75" t="s">
        <v>21</v>
      </c>
      <c r="H75" s="1" t="s">
        <v>115</v>
      </c>
      <c r="I75">
        <v>2013</v>
      </c>
      <c r="J75" t="s">
        <v>16</v>
      </c>
      <c r="K75" t="s">
        <v>23</v>
      </c>
    </row>
    <row r="76" spans="1:11" ht="43.2" x14ac:dyDescent="0.3">
      <c r="A76" t="s">
        <v>11</v>
      </c>
      <c r="B76" t="str">
        <f t="shared" si="2"/>
        <v>2013-05-13</v>
      </c>
      <c r="C76" t="str">
        <f>"2330"</f>
        <v>2330</v>
      </c>
      <c r="D76" t="s">
        <v>69</v>
      </c>
      <c r="F76" t="s">
        <v>70</v>
      </c>
      <c r="H76" s="1" t="s">
        <v>138</v>
      </c>
      <c r="I76">
        <v>2008</v>
      </c>
      <c r="J76" t="s">
        <v>16</v>
      </c>
      <c r="K76" t="s">
        <v>93</v>
      </c>
    </row>
    <row r="77" spans="1:11" ht="43.2" x14ac:dyDescent="0.3">
      <c r="A77" t="s">
        <v>11</v>
      </c>
      <c r="B77" t="str">
        <f t="shared" ref="B77:B119" si="3">"2013-05-14"</f>
        <v>2013-05-14</v>
      </c>
      <c r="C77" t="str">
        <f>"0000"</f>
        <v>0000</v>
      </c>
      <c r="D77" t="s">
        <v>12</v>
      </c>
      <c r="F77" t="s">
        <v>13</v>
      </c>
      <c r="H77" s="1" t="s">
        <v>14</v>
      </c>
      <c r="I77">
        <v>2012</v>
      </c>
      <c r="J77" t="s">
        <v>16</v>
      </c>
      <c r="K77" t="s">
        <v>17</v>
      </c>
    </row>
    <row r="78" spans="1:11" ht="43.2" x14ac:dyDescent="0.3">
      <c r="A78" t="s">
        <v>11</v>
      </c>
      <c r="B78" t="str">
        <f t="shared" si="3"/>
        <v>2013-05-14</v>
      </c>
      <c r="C78" t="str">
        <f>"0100"</f>
        <v>0100</v>
      </c>
      <c r="D78" t="s">
        <v>12</v>
      </c>
      <c r="F78" t="s">
        <v>13</v>
      </c>
      <c r="H78" s="1" t="s">
        <v>14</v>
      </c>
      <c r="I78">
        <v>2012</v>
      </c>
      <c r="J78" t="s">
        <v>16</v>
      </c>
      <c r="K78" t="s">
        <v>17</v>
      </c>
    </row>
    <row r="79" spans="1:11" ht="43.2" x14ac:dyDescent="0.3">
      <c r="A79" t="s">
        <v>11</v>
      </c>
      <c r="B79" t="str">
        <f t="shared" si="3"/>
        <v>2013-05-14</v>
      </c>
      <c r="C79" t="str">
        <f>"0200"</f>
        <v>0200</v>
      </c>
      <c r="D79" t="s">
        <v>12</v>
      </c>
      <c r="F79" t="s">
        <v>13</v>
      </c>
      <c r="H79" s="1" t="s">
        <v>14</v>
      </c>
      <c r="I79">
        <v>2012</v>
      </c>
      <c r="J79" t="s">
        <v>16</v>
      </c>
      <c r="K79" t="s">
        <v>18</v>
      </c>
    </row>
    <row r="80" spans="1:11" ht="43.2" x14ac:dyDescent="0.3">
      <c r="A80" t="s">
        <v>11</v>
      </c>
      <c r="B80" t="str">
        <f t="shared" si="3"/>
        <v>2013-05-14</v>
      </c>
      <c r="C80" t="str">
        <f>"0300"</f>
        <v>0300</v>
      </c>
      <c r="D80" t="s">
        <v>12</v>
      </c>
      <c r="F80" t="s">
        <v>13</v>
      </c>
      <c r="H80" s="1" t="s">
        <v>14</v>
      </c>
      <c r="I80">
        <v>2012</v>
      </c>
      <c r="J80" t="s">
        <v>16</v>
      </c>
      <c r="K80" t="s">
        <v>18</v>
      </c>
    </row>
    <row r="81" spans="1:11" ht="43.2" x14ac:dyDescent="0.3">
      <c r="A81" t="s">
        <v>11</v>
      </c>
      <c r="B81" t="str">
        <f t="shared" si="3"/>
        <v>2013-05-14</v>
      </c>
      <c r="C81" t="str">
        <f>"0400"</f>
        <v>0400</v>
      </c>
      <c r="D81" t="s">
        <v>12</v>
      </c>
      <c r="F81" t="s">
        <v>13</v>
      </c>
      <c r="H81" s="1" t="s">
        <v>14</v>
      </c>
      <c r="I81">
        <v>2012</v>
      </c>
      <c r="J81" t="s">
        <v>16</v>
      </c>
      <c r="K81" t="s">
        <v>18</v>
      </c>
    </row>
    <row r="82" spans="1:11" ht="43.2" x14ac:dyDescent="0.3">
      <c r="A82" t="s">
        <v>11</v>
      </c>
      <c r="B82" t="str">
        <f t="shared" si="3"/>
        <v>2013-05-14</v>
      </c>
      <c r="C82" t="str">
        <f>"0500"</f>
        <v>0500</v>
      </c>
      <c r="D82" t="s">
        <v>12</v>
      </c>
      <c r="F82" t="s">
        <v>13</v>
      </c>
      <c r="H82" s="1" t="s">
        <v>14</v>
      </c>
      <c r="I82">
        <v>2012</v>
      </c>
      <c r="J82" t="s">
        <v>16</v>
      </c>
      <c r="K82" t="s">
        <v>26</v>
      </c>
    </row>
    <row r="83" spans="1:11" ht="57.6" x14ac:dyDescent="0.3">
      <c r="A83" t="s">
        <v>11</v>
      </c>
      <c r="B83" t="str">
        <f t="shared" si="3"/>
        <v>2013-05-14</v>
      </c>
      <c r="C83" t="str">
        <f>"0600"</f>
        <v>0600</v>
      </c>
      <c r="D83" t="s">
        <v>73</v>
      </c>
      <c r="F83" t="s">
        <v>13</v>
      </c>
      <c r="G83" t="s">
        <v>43</v>
      </c>
      <c r="H83" s="1" t="s">
        <v>74</v>
      </c>
      <c r="I83">
        <v>2011</v>
      </c>
      <c r="J83" t="s">
        <v>16</v>
      </c>
      <c r="K83" t="s">
        <v>75</v>
      </c>
    </row>
    <row r="84" spans="1:11" ht="57.6" x14ac:dyDescent="0.3">
      <c r="A84" t="s">
        <v>11</v>
      </c>
      <c r="B84" t="str">
        <f t="shared" si="3"/>
        <v>2013-05-14</v>
      </c>
      <c r="C84" t="str">
        <f>"0630"</f>
        <v>0630</v>
      </c>
      <c r="D84" t="s">
        <v>76</v>
      </c>
      <c r="E84" t="s">
        <v>139</v>
      </c>
      <c r="F84" t="s">
        <v>70</v>
      </c>
      <c r="H84" s="1" t="s">
        <v>77</v>
      </c>
      <c r="I84">
        <v>2005</v>
      </c>
      <c r="J84" t="s">
        <v>46</v>
      </c>
      <c r="K84" t="s">
        <v>75</v>
      </c>
    </row>
    <row r="85" spans="1:11" ht="57.6" x14ac:dyDescent="0.3">
      <c r="A85" t="s">
        <v>11</v>
      </c>
      <c r="B85" t="str">
        <f t="shared" si="3"/>
        <v>2013-05-14</v>
      </c>
      <c r="C85" t="str">
        <f>"0700"</f>
        <v>0700</v>
      </c>
      <c r="D85" t="s">
        <v>79</v>
      </c>
      <c r="F85" t="s">
        <v>70</v>
      </c>
      <c r="H85" s="1" t="s">
        <v>80</v>
      </c>
      <c r="I85">
        <v>2011</v>
      </c>
      <c r="J85" t="s">
        <v>16</v>
      </c>
      <c r="K85" t="s">
        <v>38</v>
      </c>
    </row>
    <row r="86" spans="1:11" ht="43.2" x14ac:dyDescent="0.3">
      <c r="A86" t="s">
        <v>11</v>
      </c>
      <c r="B86" t="str">
        <f t="shared" si="3"/>
        <v>2013-05-14</v>
      </c>
      <c r="C86" t="str">
        <f>"0730"</f>
        <v>0730</v>
      </c>
      <c r="D86" t="s">
        <v>81</v>
      </c>
      <c r="E86" t="s">
        <v>140</v>
      </c>
      <c r="F86" t="s">
        <v>70</v>
      </c>
      <c r="H86" s="1" t="s">
        <v>82</v>
      </c>
      <c r="I86">
        <v>2002</v>
      </c>
      <c r="J86" t="s">
        <v>46</v>
      </c>
      <c r="K86" t="s">
        <v>141</v>
      </c>
    </row>
    <row r="87" spans="1:11" ht="57.6" x14ac:dyDescent="0.3">
      <c r="A87" t="s">
        <v>11</v>
      </c>
      <c r="B87" t="str">
        <f t="shared" si="3"/>
        <v>2013-05-14</v>
      </c>
      <c r="C87" t="str">
        <f>"0745"</f>
        <v>0745</v>
      </c>
      <c r="D87" t="s">
        <v>85</v>
      </c>
      <c r="E87" t="s">
        <v>278</v>
      </c>
      <c r="F87" t="s">
        <v>13</v>
      </c>
      <c r="H87" s="1" t="s">
        <v>86</v>
      </c>
      <c r="I87">
        <v>2009</v>
      </c>
      <c r="J87" t="s">
        <v>16</v>
      </c>
      <c r="K87" t="s">
        <v>87</v>
      </c>
    </row>
    <row r="88" spans="1:11" ht="43.2" x14ac:dyDescent="0.3">
      <c r="A88" t="s">
        <v>11</v>
      </c>
      <c r="B88" t="str">
        <f t="shared" si="3"/>
        <v>2013-05-14</v>
      </c>
      <c r="C88" t="str">
        <f>"0750"</f>
        <v>0750</v>
      </c>
      <c r="D88" t="s">
        <v>88</v>
      </c>
      <c r="E88" t="s">
        <v>143</v>
      </c>
      <c r="F88" t="s">
        <v>70</v>
      </c>
      <c r="H88" s="1" t="s">
        <v>142</v>
      </c>
      <c r="I88">
        <v>1995</v>
      </c>
      <c r="J88" t="s">
        <v>16</v>
      </c>
      <c r="K88" t="s">
        <v>87</v>
      </c>
    </row>
    <row r="89" spans="1:11" ht="57.6" x14ac:dyDescent="0.3">
      <c r="A89" t="s">
        <v>11</v>
      </c>
      <c r="B89" t="str">
        <f t="shared" si="3"/>
        <v>2013-05-14</v>
      </c>
      <c r="C89" t="str">
        <f>"0755"</f>
        <v>0755</v>
      </c>
      <c r="D89" t="s">
        <v>85</v>
      </c>
      <c r="E89" t="s">
        <v>279</v>
      </c>
      <c r="F89" t="s">
        <v>13</v>
      </c>
      <c r="H89" s="1" t="s">
        <v>86</v>
      </c>
      <c r="I89">
        <v>2009</v>
      </c>
      <c r="J89" t="s">
        <v>16</v>
      </c>
      <c r="K89" t="s">
        <v>87</v>
      </c>
    </row>
    <row r="90" spans="1:11" ht="57.6" x14ac:dyDescent="0.3">
      <c r="A90" t="s">
        <v>11</v>
      </c>
      <c r="B90" t="str">
        <f t="shared" si="3"/>
        <v>2013-05-14</v>
      </c>
      <c r="C90" t="str">
        <f>"0800"</f>
        <v>0800</v>
      </c>
      <c r="D90" t="s">
        <v>91</v>
      </c>
      <c r="F90" t="s">
        <v>70</v>
      </c>
      <c r="H90" s="1" t="s">
        <v>92</v>
      </c>
      <c r="I90">
        <v>0</v>
      </c>
      <c r="J90" t="s">
        <v>16</v>
      </c>
      <c r="K90" t="s">
        <v>93</v>
      </c>
    </row>
    <row r="91" spans="1:11" ht="57.6" x14ac:dyDescent="0.3">
      <c r="A91" t="s">
        <v>11</v>
      </c>
      <c r="B91" t="str">
        <f t="shared" si="3"/>
        <v>2013-05-14</v>
      </c>
      <c r="C91" t="str">
        <f>"0830"</f>
        <v>0830</v>
      </c>
      <c r="D91" t="s">
        <v>94</v>
      </c>
      <c r="E91" t="s">
        <v>145</v>
      </c>
      <c r="F91" t="s">
        <v>70</v>
      </c>
      <c r="H91" s="1" t="s">
        <v>144</v>
      </c>
      <c r="I91">
        <v>2012</v>
      </c>
      <c r="J91" t="s">
        <v>16</v>
      </c>
      <c r="K91" t="s">
        <v>75</v>
      </c>
    </row>
    <row r="92" spans="1:11" ht="28.8" x14ac:dyDescent="0.3">
      <c r="A92" t="s">
        <v>11</v>
      </c>
      <c r="B92" t="str">
        <f t="shared" si="3"/>
        <v>2013-05-14</v>
      </c>
      <c r="C92" t="str">
        <f>"0900"</f>
        <v>0900</v>
      </c>
      <c r="D92" t="s">
        <v>97</v>
      </c>
      <c r="E92" t="s">
        <v>147</v>
      </c>
      <c r="F92" t="s">
        <v>70</v>
      </c>
      <c r="H92" s="1" t="s">
        <v>146</v>
      </c>
      <c r="I92">
        <v>2009</v>
      </c>
      <c r="J92" t="s">
        <v>16</v>
      </c>
      <c r="K92" t="s">
        <v>41</v>
      </c>
    </row>
    <row r="93" spans="1:11" ht="43.2" x14ac:dyDescent="0.3">
      <c r="A93" t="s">
        <v>11</v>
      </c>
      <c r="B93" t="str">
        <f t="shared" si="3"/>
        <v>2013-05-14</v>
      </c>
      <c r="C93" t="str">
        <f>"0930"</f>
        <v>0930</v>
      </c>
      <c r="D93" t="s">
        <v>100</v>
      </c>
      <c r="F93" t="s">
        <v>70</v>
      </c>
      <c r="H93" s="1" t="s">
        <v>101</v>
      </c>
      <c r="I93">
        <v>2010</v>
      </c>
      <c r="J93" t="s">
        <v>46</v>
      </c>
      <c r="K93" t="s">
        <v>38</v>
      </c>
    </row>
    <row r="94" spans="1:11" ht="57.6" x14ac:dyDescent="0.3">
      <c r="A94" t="s">
        <v>11</v>
      </c>
      <c r="B94" t="str">
        <f t="shared" si="3"/>
        <v>2013-05-14</v>
      </c>
      <c r="C94" t="str">
        <f>"1000"</f>
        <v>1000</v>
      </c>
      <c r="D94" t="s">
        <v>69</v>
      </c>
      <c r="F94" t="s">
        <v>70</v>
      </c>
      <c r="H94" s="1" t="s">
        <v>116</v>
      </c>
      <c r="I94">
        <v>2008</v>
      </c>
      <c r="J94" t="s">
        <v>16</v>
      </c>
      <c r="K94" t="s">
        <v>117</v>
      </c>
    </row>
    <row r="95" spans="1:11" ht="28.8" x14ac:dyDescent="0.3">
      <c r="A95" t="s">
        <v>11</v>
      </c>
      <c r="B95" t="str">
        <f t="shared" si="3"/>
        <v>2013-05-14</v>
      </c>
      <c r="C95" t="str">
        <f>"1030"</f>
        <v>1030</v>
      </c>
      <c r="D95" t="s">
        <v>102</v>
      </c>
      <c r="E95" t="s">
        <v>119</v>
      </c>
      <c r="F95" t="s">
        <v>70</v>
      </c>
      <c r="H95" s="1" t="s">
        <v>118</v>
      </c>
      <c r="I95">
        <v>2009</v>
      </c>
      <c r="J95" t="s">
        <v>16</v>
      </c>
      <c r="K95" t="s">
        <v>52</v>
      </c>
    </row>
    <row r="96" spans="1:11" ht="57.6" x14ac:dyDescent="0.3">
      <c r="A96" t="s">
        <v>11</v>
      </c>
      <c r="B96" t="str">
        <f t="shared" si="3"/>
        <v>2013-05-14</v>
      </c>
      <c r="C96" t="str">
        <f>"1100"</f>
        <v>1100</v>
      </c>
      <c r="D96" t="s">
        <v>120</v>
      </c>
      <c r="F96" t="s">
        <v>13</v>
      </c>
      <c r="G96" t="s">
        <v>43</v>
      </c>
      <c r="H96" s="1" t="s">
        <v>121</v>
      </c>
      <c r="I96">
        <v>2010</v>
      </c>
      <c r="J96" t="s">
        <v>46</v>
      </c>
      <c r="K96" t="s">
        <v>58</v>
      </c>
    </row>
    <row r="97" spans="1:11" ht="57.6" x14ac:dyDescent="0.3">
      <c r="A97" t="s">
        <v>11</v>
      </c>
      <c r="B97" t="str">
        <f t="shared" si="3"/>
        <v>2013-05-14</v>
      </c>
      <c r="C97" t="str">
        <f>"1130"</f>
        <v>1130</v>
      </c>
      <c r="D97" t="s">
        <v>122</v>
      </c>
      <c r="F97" t="s">
        <v>13</v>
      </c>
      <c r="H97" s="1" t="s">
        <v>123</v>
      </c>
      <c r="I97">
        <v>0</v>
      </c>
      <c r="J97" t="s">
        <v>46</v>
      </c>
      <c r="K97" t="s">
        <v>75</v>
      </c>
    </row>
    <row r="98" spans="1:11" ht="57.6" x14ac:dyDescent="0.3">
      <c r="A98" t="s">
        <v>11</v>
      </c>
      <c r="B98" t="str">
        <f t="shared" si="3"/>
        <v>2013-05-14</v>
      </c>
      <c r="C98" t="str">
        <f>"1200"</f>
        <v>1200</v>
      </c>
      <c r="D98" t="s">
        <v>124</v>
      </c>
      <c r="F98" t="s">
        <v>54</v>
      </c>
      <c r="G98" t="s">
        <v>49</v>
      </c>
      <c r="H98" s="1" t="s">
        <v>288</v>
      </c>
      <c r="I98">
        <v>0</v>
      </c>
      <c r="J98" t="s">
        <v>15</v>
      </c>
      <c r="K98" t="s">
        <v>125</v>
      </c>
    </row>
    <row r="99" spans="1:11" ht="57.6" x14ac:dyDescent="0.3">
      <c r="A99" t="s">
        <v>11</v>
      </c>
      <c r="B99" t="str">
        <f t="shared" si="3"/>
        <v>2013-05-14</v>
      </c>
      <c r="C99" t="str">
        <f>"1300"</f>
        <v>1300</v>
      </c>
      <c r="D99" t="s">
        <v>126</v>
      </c>
      <c r="F99" t="s">
        <v>13</v>
      </c>
      <c r="G99" t="s">
        <v>55</v>
      </c>
      <c r="H99" s="1" t="s">
        <v>127</v>
      </c>
      <c r="I99">
        <v>0</v>
      </c>
      <c r="J99" t="s">
        <v>46</v>
      </c>
      <c r="K99" t="s">
        <v>38</v>
      </c>
    </row>
    <row r="100" spans="1:11" ht="57.6" x14ac:dyDescent="0.3">
      <c r="A100" t="s">
        <v>11</v>
      </c>
      <c r="B100" t="str">
        <f t="shared" si="3"/>
        <v>2013-05-14</v>
      </c>
      <c r="C100" t="str">
        <f>"1330"</f>
        <v>1330</v>
      </c>
      <c r="D100" t="s">
        <v>148</v>
      </c>
      <c r="F100" t="s">
        <v>13</v>
      </c>
      <c r="G100" t="s">
        <v>43</v>
      </c>
      <c r="H100" s="1" t="s">
        <v>149</v>
      </c>
      <c r="I100">
        <v>1988</v>
      </c>
      <c r="J100" t="s">
        <v>16</v>
      </c>
      <c r="K100" t="s">
        <v>150</v>
      </c>
    </row>
    <row r="101" spans="1:11" ht="43.2" x14ac:dyDescent="0.3">
      <c r="A101" t="s">
        <v>11</v>
      </c>
      <c r="B101" t="str">
        <f t="shared" si="3"/>
        <v>2013-05-14</v>
      </c>
      <c r="C101" t="str">
        <f>"1430"</f>
        <v>1430</v>
      </c>
      <c r="D101" t="s">
        <v>100</v>
      </c>
      <c r="F101" t="s">
        <v>70</v>
      </c>
      <c r="H101" s="1" t="s">
        <v>101</v>
      </c>
      <c r="I101">
        <v>2010</v>
      </c>
      <c r="J101" t="s">
        <v>46</v>
      </c>
      <c r="K101" t="s">
        <v>38</v>
      </c>
    </row>
    <row r="102" spans="1:11" ht="57.6" x14ac:dyDescent="0.3">
      <c r="A102" t="s">
        <v>11</v>
      </c>
      <c r="B102" t="str">
        <f t="shared" si="3"/>
        <v>2013-05-14</v>
      </c>
      <c r="C102" t="str">
        <f>"1500"</f>
        <v>1500</v>
      </c>
      <c r="D102" t="s">
        <v>73</v>
      </c>
      <c r="F102" t="s">
        <v>13</v>
      </c>
      <c r="G102" t="s">
        <v>43</v>
      </c>
      <c r="H102" s="1" t="s">
        <v>74</v>
      </c>
      <c r="I102">
        <v>2011</v>
      </c>
      <c r="J102" t="s">
        <v>16</v>
      </c>
      <c r="K102" t="s">
        <v>38</v>
      </c>
    </row>
    <row r="103" spans="1:11" ht="43.2" x14ac:dyDescent="0.3">
      <c r="A103" t="s">
        <v>11</v>
      </c>
      <c r="B103" t="str">
        <f t="shared" si="3"/>
        <v>2013-05-14</v>
      </c>
      <c r="C103" t="str">
        <f>"1530"</f>
        <v>1530</v>
      </c>
      <c r="D103" t="s">
        <v>81</v>
      </c>
      <c r="E103" t="s">
        <v>151</v>
      </c>
      <c r="F103" t="s">
        <v>70</v>
      </c>
      <c r="H103" s="1" t="s">
        <v>82</v>
      </c>
      <c r="I103">
        <v>2002</v>
      </c>
      <c r="J103" t="s">
        <v>46</v>
      </c>
      <c r="K103" t="s">
        <v>141</v>
      </c>
    </row>
    <row r="104" spans="1:11" ht="57.6" x14ac:dyDescent="0.3">
      <c r="A104" t="s">
        <v>11</v>
      </c>
      <c r="B104" t="str">
        <f t="shared" si="3"/>
        <v>2013-05-14</v>
      </c>
      <c r="C104" t="str">
        <f>"1545"</f>
        <v>1545</v>
      </c>
      <c r="D104" t="s">
        <v>85</v>
      </c>
      <c r="E104" t="s">
        <v>282</v>
      </c>
      <c r="F104" t="s">
        <v>13</v>
      </c>
      <c r="H104" s="1" t="s">
        <v>86</v>
      </c>
      <c r="I104">
        <v>2009</v>
      </c>
      <c r="J104" t="s">
        <v>16</v>
      </c>
      <c r="K104" t="s">
        <v>87</v>
      </c>
    </row>
    <row r="105" spans="1:11" ht="28.8" x14ac:dyDescent="0.3">
      <c r="A105" t="s">
        <v>11</v>
      </c>
      <c r="B105" t="str">
        <f t="shared" si="3"/>
        <v>2013-05-14</v>
      </c>
      <c r="C105" t="str">
        <f>"1550"</f>
        <v>1550</v>
      </c>
      <c r="D105" t="s">
        <v>108</v>
      </c>
      <c r="E105" t="s">
        <v>152</v>
      </c>
      <c r="F105" t="s">
        <v>70</v>
      </c>
      <c r="H105" s="1" t="s">
        <v>109</v>
      </c>
      <c r="I105">
        <v>2011</v>
      </c>
      <c r="J105" t="s">
        <v>16</v>
      </c>
      <c r="K105" t="s">
        <v>111</v>
      </c>
    </row>
    <row r="106" spans="1:11" ht="57.6" x14ac:dyDescent="0.3">
      <c r="A106" t="s">
        <v>11</v>
      </c>
      <c r="B106" t="str">
        <f t="shared" si="3"/>
        <v>2013-05-14</v>
      </c>
      <c r="C106" t="str">
        <f>"1555"</f>
        <v>1555</v>
      </c>
      <c r="D106" t="s">
        <v>85</v>
      </c>
      <c r="E106" t="s">
        <v>281</v>
      </c>
      <c r="F106" t="s">
        <v>13</v>
      </c>
      <c r="H106" s="1" t="s">
        <v>86</v>
      </c>
      <c r="I106">
        <v>2009</v>
      </c>
      <c r="J106" t="s">
        <v>16</v>
      </c>
      <c r="K106" t="s">
        <v>87</v>
      </c>
    </row>
    <row r="107" spans="1:11" ht="28.8" x14ac:dyDescent="0.3">
      <c r="A107" t="s">
        <v>11</v>
      </c>
      <c r="B107" t="str">
        <f t="shared" si="3"/>
        <v>2013-05-14</v>
      </c>
      <c r="C107" t="str">
        <f>"1600"</f>
        <v>1600</v>
      </c>
      <c r="D107" t="s">
        <v>94</v>
      </c>
      <c r="E107" t="s">
        <v>96</v>
      </c>
      <c r="F107" t="s">
        <v>70</v>
      </c>
      <c r="H107" s="1" t="s">
        <v>95</v>
      </c>
      <c r="I107">
        <v>2012</v>
      </c>
      <c r="J107" t="s">
        <v>16</v>
      </c>
      <c r="K107" t="s">
        <v>75</v>
      </c>
    </row>
    <row r="108" spans="1:11" ht="57.6" x14ac:dyDescent="0.3">
      <c r="A108" t="s">
        <v>11</v>
      </c>
      <c r="B108" t="str">
        <f t="shared" si="3"/>
        <v>2013-05-14</v>
      </c>
      <c r="C108" t="str">
        <f>"1630"</f>
        <v>1630</v>
      </c>
      <c r="D108" t="s">
        <v>79</v>
      </c>
      <c r="F108" t="s">
        <v>70</v>
      </c>
      <c r="H108" s="1" t="s">
        <v>80</v>
      </c>
      <c r="I108">
        <v>2011</v>
      </c>
      <c r="J108" t="s">
        <v>16</v>
      </c>
      <c r="K108" t="s">
        <v>38</v>
      </c>
    </row>
    <row r="109" spans="1:11" ht="57.6" x14ac:dyDescent="0.3">
      <c r="A109" t="s">
        <v>11</v>
      </c>
      <c r="B109" t="str">
        <f t="shared" si="3"/>
        <v>2013-05-14</v>
      </c>
      <c r="C109" t="str">
        <f>"1700"</f>
        <v>1700</v>
      </c>
      <c r="D109" t="s">
        <v>91</v>
      </c>
      <c r="F109" t="s">
        <v>70</v>
      </c>
      <c r="H109" s="1" t="s">
        <v>92</v>
      </c>
      <c r="I109">
        <v>0</v>
      </c>
      <c r="J109" t="s">
        <v>16</v>
      </c>
      <c r="K109" t="s">
        <v>93</v>
      </c>
    </row>
    <row r="110" spans="1:11" ht="57.6" x14ac:dyDescent="0.3">
      <c r="A110" t="s">
        <v>11</v>
      </c>
      <c r="B110" t="str">
        <f t="shared" si="3"/>
        <v>2013-05-14</v>
      </c>
      <c r="C110" t="str">
        <f>"1730"</f>
        <v>1730</v>
      </c>
      <c r="D110" t="s">
        <v>114</v>
      </c>
      <c r="F110" t="s">
        <v>21</v>
      </c>
      <c r="H110" s="1" t="s">
        <v>115</v>
      </c>
      <c r="I110">
        <v>2013</v>
      </c>
      <c r="J110" t="s">
        <v>16</v>
      </c>
      <c r="K110" t="s">
        <v>23</v>
      </c>
    </row>
    <row r="111" spans="1:11" ht="43.2" x14ac:dyDescent="0.3">
      <c r="A111" t="s">
        <v>11</v>
      </c>
      <c r="B111" t="str">
        <f t="shared" si="3"/>
        <v>2013-05-14</v>
      </c>
      <c r="C111" t="str">
        <f>"1800"</f>
        <v>1800</v>
      </c>
      <c r="D111" t="s">
        <v>69</v>
      </c>
      <c r="F111" t="s">
        <v>70</v>
      </c>
      <c r="H111" s="1" t="s">
        <v>153</v>
      </c>
      <c r="I111">
        <v>2008</v>
      </c>
      <c r="J111" t="s">
        <v>16</v>
      </c>
      <c r="K111" t="s">
        <v>41</v>
      </c>
    </row>
    <row r="112" spans="1:11" ht="43.2" x14ac:dyDescent="0.3">
      <c r="A112" t="s">
        <v>11</v>
      </c>
      <c r="B112" t="str">
        <f t="shared" si="3"/>
        <v>2013-05-14</v>
      </c>
      <c r="C112" t="str">
        <f>"1830"</f>
        <v>1830</v>
      </c>
      <c r="D112" t="s">
        <v>102</v>
      </c>
      <c r="E112" t="s">
        <v>155</v>
      </c>
      <c r="F112" t="s">
        <v>70</v>
      </c>
      <c r="H112" s="1" t="s">
        <v>154</v>
      </c>
      <c r="I112">
        <v>2009</v>
      </c>
      <c r="J112" t="s">
        <v>16</v>
      </c>
      <c r="K112" t="s">
        <v>41</v>
      </c>
    </row>
    <row r="113" spans="1:11" ht="57.6" x14ac:dyDescent="0.3">
      <c r="A113" t="s">
        <v>11</v>
      </c>
      <c r="B113" t="str">
        <f t="shared" si="3"/>
        <v>2013-05-14</v>
      </c>
      <c r="C113" t="str">
        <f>"1900"</f>
        <v>1900</v>
      </c>
      <c r="D113" t="s">
        <v>114</v>
      </c>
      <c r="F113" t="s">
        <v>21</v>
      </c>
      <c r="H113" s="1" t="s">
        <v>115</v>
      </c>
      <c r="I113">
        <v>2013</v>
      </c>
      <c r="J113" t="s">
        <v>16</v>
      </c>
      <c r="K113" t="s">
        <v>23</v>
      </c>
    </row>
    <row r="114" spans="1:11" ht="57.6" x14ac:dyDescent="0.3">
      <c r="A114" t="s">
        <v>11</v>
      </c>
      <c r="B114" t="str">
        <f t="shared" si="3"/>
        <v>2013-05-14</v>
      </c>
      <c r="C114" t="str">
        <f>"2000"</f>
        <v>2000</v>
      </c>
      <c r="D114" t="s">
        <v>156</v>
      </c>
      <c r="F114" t="s">
        <v>70</v>
      </c>
      <c r="H114" s="1" t="s">
        <v>157</v>
      </c>
      <c r="I114">
        <v>2010</v>
      </c>
      <c r="J114" t="s">
        <v>16</v>
      </c>
      <c r="K114" t="s">
        <v>93</v>
      </c>
    </row>
    <row r="115" spans="1:11" ht="43.2" x14ac:dyDescent="0.3">
      <c r="A115" t="s">
        <v>11</v>
      </c>
      <c r="B115" t="str">
        <f t="shared" si="3"/>
        <v>2013-05-14</v>
      </c>
      <c r="C115" t="str">
        <f>"2030"</f>
        <v>2030</v>
      </c>
      <c r="D115" t="s">
        <v>158</v>
      </c>
      <c r="F115" t="s">
        <v>70</v>
      </c>
      <c r="H115" s="1" t="s">
        <v>159</v>
      </c>
      <c r="I115">
        <v>1988</v>
      </c>
      <c r="J115" t="s">
        <v>16</v>
      </c>
      <c r="K115" t="s">
        <v>160</v>
      </c>
    </row>
    <row r="116" spans="1:11" ht="57.6" x14ac:dyDescent="0.3">
      <c r="A116" t="s">
        <v>11</v>
      </c>
      <c r="B116" t="str">
        <f t="shared" si="3"/>
        <v>2013-05-14</v>
      </c>
      <c r="C116" t="str">
        <f>"2100"</f>
        <v>2100</v>
      </c>
      <c r="D116" t="s">
        <v>161</v>
      </c>
      <c r="F116" t="s">
        <v>13</v>
      </c>
      <c r="G116" t="s">
        <v>43</v>
      </c>
      <c r="H116" s="1" t="s">
        <v>162</v>
      </c>
      <c r="I116">
        <v>0</v>
      </c>
      <c r="J116" t="s">
        <v>15</v>
      </c>
      <c r="K116" t="s">
        <v>163</v>
      </c>
    </row>
    <row r="117" spans="1:11" ht="72" x14ac:dyDescent="0.3">
      <c r="A117" t="s">
        <v>11</v>
      </c>
      <c r="B117" t="str">
        <f t="shared" si="3"/>
        <v>2013-05-14</v>
      </c>
      <c r="C117" t="str">
        <f>"2200"</f>
        <v>2200</v>
      </c>
      <c r="D117" t="s">
        <v>164</v>
      </c>
      <c r="F117" t="s">
        <v>13</v>
      </c>
      <c r="G117" t="s">
        <v>43</v>
      </c>
      <c r="H117" s="1" t="s">
        <v>165</v>
      </c>
      <c r="I117">
        <v>0</v>
      </c>
      <c r="J117" t="s">
        <v>16</v>
      </c>
      <c r="K117" t="s">
        <v>18</v>
      </c>
    </row>
    <row r="118" spans="1:11" ht="57.6" x14ac:dyDescent="0.3">
      <c r="A118" t="s">
        <v>11</v>
      </c>
      <c r="B118" t="str">
        <f t="shared" si="3"/>
        <v>2013-05-14</v>
      </c>
      <c r="C118" t="str">
        <f>"2300"</f>
        <v>2300</v>
      </c>
      <c r="D118" t="s">
        <v>114</v>
      </c>
      <c r="F118" t="s">
        <v>21</v>
      </c>
      <c r="H118" s="1" t="s">
        <v>115</v>
      </c>
      <c r="I118">
        <v>2013</v>
      </c>
      <c r="J118" t="s">
        <v>16</v>
      </c>
      <c r="K118" t="s">
        <v>23</v>
      </c>
    </row>
    <row r="119" spans="1:11" ht="43.2" x14ac:dyDescent="0.3">
      <c r="A119" t="s">
        <v>11</v>
      </c>
      <c r="B119" t="str">
        <f t="shared" si="3"/>
        <v>2013-05-14</v>
      </c>
      <c r="C119" t="str">
        <f>"2330"</f>
        <v>2330</v>
      </c>
      <c r="D119" t="s">
        <v>69</v>
      </c>
      <c r="F119" t="s">
        <v>70</v>
      </c>
      <c r="H119" s="1" t="s">
        <v>167</v>
      </c>
      <c r="I119">
        <v>2008</v>
      </c>
      <c r="J119" t="s">
        <v>16</v>
      </c>
      <c r="K119" t="s">
        <v>52</v>
      </c>
    </row>
    <row r="120" spans="1:11" ht="43.2" x14ac:dyDescent="0.3">
      <c r="A120" t="s">
        <v>11</v>
      </c>
      <c r="B120" t="str">
        <f t="shared" ref="B120:B164" si="4">"2013-05-15"</f>
        <v>2013-05-15</v>
      </c>
      <c r="C120" t="str">
        <f>"0000"</f>
        <v>0000</v>
      </c>
      <c r="D120" t="s">
        <v>12</v>
      </c>
      <c r="F120" t="s">
        <v>13</v>
      </c>
      <c r="H120" s="1" t="s">
        <v>14</v>
      </c>
      <c r="I120">
        <v>2012</v>
      </c>
      <c r="J120" t="s">
        <v>16</v>
      </c>
      <c r="K120" t="s">
        <v>18</v>
      </c>
    </row>
    <row r="121" spans="1:11" ht="43.2" x14ac:dyDescent="0.3">
      <c r="A121" t="s">
        <v>11</v>
      </c>
      <c r="B121" t="str">
        <f t="shared" si="4"/>
        <v>2013-05-15</v>
      </c>
      <c r="C121" t="str">
        <f>"0100"</f>
        <v>0100</v>
      </c>
      <c r="D121" t="s">
        <v>12</v>
      </c>
      <c r="F121" t="s">
        <v>13</v>
      </c>
      <c r="H121" s="1" t="s">
        <v>14</v>
      </c>
      <c r="I121">
        <v>2012</v>
      </c>
      <c r="J121" t="s">
        <v>16</v>
      </c>
      <c r="K121" t="s">
        <v>18</v>
      </c>
    </row>
    <row r="122" spans="1:11" ht="43.2" x14ac:dyDescent="0.3">
      <c r="A122" t="s">
        <v>11</v>
      </c>
      <c r="B122" t="str">
        <f t="shared" si="4"/>
        <v>2013-05-15</v>
      </c>
      <c r="C122" t="str">
        <f>"0200"</f>
        <v>0200</v>
      </c>
      <c r="D122" t="s">
        <v>12</v>
      </c>
      <c r="F122" t="s">
        <v>13</v>
      </c>
      <c r="H122" s="1" t="s">
        <v>14</v>
      </c>
      <c r="I122">
        <v>2012</v>
      </c>
      <c r="J122" t="s">
        <v>16</v>
      </c>
      <c r="K122" t="s">
        <v>18</v>
      </c>
    </row>
    <row r="123" spans="1:11" ht="43.2" x14ac:dyDescent="0.3">
      <c r="A123" t="s">
        <v>11</v>
      </c>
      <c r="B123" t="str">
        <f t="shared" si="4"/>
        <v>2013-05-15</v>
      </c>
      <c r="C123" t="str">
        <f>"0300"</f>
        <v>0300</v>
      </c>
      <c r="D123" t="s">
        <v>12</v>
      </c>
      <c r="F123" t="s">
        <v>13</v>
      </c>
      <c r="H123" s="1" t="s">
        <v>14</v>
      </c>
      <c r="I123">
        <v>2012</v>
      </c>
      <c r="J123" t="s">
        <v>16</v>
      </c>
      <c r="K123" t="s">
        <v>18</v>
      </c>
    </row>
    <row r="124" spans="1:11" ht="43.2" x14ac:dyDescent="0.3">
      <c r="A124" t="s">
        <v>11</v>
      </c>
      <c r="B124" t="str">
        <f t="shared" si="4"/>
        <v>2013-05-15</v>
      </c>
      <c r="C124" t="str">
        <f>"0400"</f>
        <v>0400</v>
      </c>
      <c r="D124" t="s">
        <v>12</v>
      </c>
      <c r="F124" t="s">
        <v>13</v>
      </c>
      <c r="H124" s="1" t="s">
        <v>14</v>
      </c>
      <c r="I124">
        <v>2012</v>
      </c>
      <c r="J124" t="s">
        <v>16</v>
      </c>
      <c r="K124" t="s">
        <v>18</v>
      </c>
    </row>
    <row r="125" spans="1:11" ht="43.2" x14ac:dyDescent="0.3">
      <c r="A125" t="s">
        <v>11</v>
      </c>
      <c r="B125" t="str">
        <f t="shared" si="4"/>
        <v>2013-05-15</v>
      </c>
      <c r="C125" t="str">
        <f>"0500"</f>
        <v>0500</v>
      </c>
      <c r="D125" t="s">
        <v>12</v>
      </c>
      <c r="F125" t="s">
        <v>13</v>
      </c>
      <c r="H125" s="1" t="s">
        <v>14</v>
      </c>
      <c r="I125">
        <v>2012</v>
      </c>
      <c r="J125" t="s">
        <v>16</v>
      </c>
      <c r="K125" t="s">
        <v>19</v>
      </c>
    </row>
    <row r="126" spans="1:11" ht="57.6" x14ac:dyDescent="0.3">
      <c r="A126" t="s">
        <v>11</v>
      </c>
      <c r="B126" t="str">
        <f t="shared" si="4"/>
        <v>2013-05-15</v>
      </c>
      <c r="C126" t="str">
        <f>"0600"</f>
        <v>0600</v>
      </c>
      <c r="D126" t="s">
        <v>73</v>
      </c>
      <c r="F126" t="s">
        <v>13</v>
      </c>
      <c r="G126" t="s">
        <v>43</v>
      </c>
      <c r="H126" s="1" t="s">
        <v>74</v>
      </c>
      <c r="I126">
        <v>2011</v>
      </c>
      <c r="J126" t="s">
        <v>16</v>
      </c>
      <c r="K126" t="s">
        <v>47</v>
      </c>
    </row>
    <row r="127" spans="1:11" ht="57.6" x14ac:dyDescent="0.3">
      <c r="A127" t="s">
        <v>11</v>
      </c>
      <c r="B127" t="str">
        <f t="shared" si="4"/>
        <v>2013-05-15</v>
      </c>
      <c r="C127" t="str">
        <f>"0630"</f>
        <v>0630</v>
      </c>
      <c r="D127" t="s">
        <v>76</v>
      </c>
      <c r="E127" t="s">
        <v>168</v>
      </c>
      <c r="F127" t="s">
        <v>70</v>
      </c>
      <c r="H127" s="1" t="s">
        <v>77</v>
      </c>
      <c r="I127">
        <v>2005</v>
      </c>
      <c r="J127" t="s">
        <v>46</v>
      </c>
      <c r="K127" t="s">
        <v>75</v>
      </c>
    </row>
    <row r="128" spans="1:11" ht="57.6" x14ac:dyDescent="0.3">
      <c r="A128" t="s">
        <v>11</v>
      </c>
      <c r="B128" t="str">
        <f t="shared" si="4"/>
        <v>2013-05-15</v>
      </c>
      <c r="C128" t="str">
        <f>"0700"</f>
        <v>0700</v>
      </c>
      <c r="D128" t="s">
        <v>79</v>
      </c>
      <c r="F128" t="s">
        <v>70</v>
      </c>
      <c r="H128" s="1" t="s">
        <v>80</v>
      </c>
      <c r="I128">
        <v>2011</v>
      </c>
      <c r="J128" t="s">
        <v>16</v>
      </c>
      <c r="K128" t="s">
        <v>38</v>
      </c>
    </row>
    <row r="129" spans="1:11" ht="43.2" x14ac:dyDescent="0.3">
      <c r="A129" t="s">
        <v>11</v>
      </c>
      <c r="B129" t="str">
        <f t="shared" si="4"/>
        <v>2013-05-15</v>
      </c>
      <c r="C129" t="str">
        <f>"0730"</f>
        <v>0730</v>
      </c>
      <c r="D129" t="s">
        <v>81</v>
      </c>
      <c r="E129" t="s">
        <v>169</v>
      </c>
      <c r="F129" t="s">
        <v>70</v>
      </c>
      <c r="H129" s="1" t="s">
        <v>82</v>
      </c>
      <c r="I129">
        <v>2002</v>
      </c>
      <c r="J129" t="s">
        <v>46</v>
      </c>
      <c r="K129" t="s">
        <v>84</v>
      </c>
    </row>
    <row r="130" spans="1:11" ht="57.6" x14ac:dyDescent="0.3">
      <c r="A130" t="s">
        <v>11</v>
      </c>
      <c r="B130" t="str">
        <f t="shared" si="4"/>
        <v>2013-05-15</v>
      </c>
      <c r="C130" t="str">
        <f>"0745"</f>
        <v>0745</v>
      </c>
      <c r="D130" t="s">
        <v>85</v>
      </c>
      <c r="E130" t="s">
        <v>278</v>
      </c>
      <c r="F130" t="s">
        <v>13</v>
      </c>
      <c r="H130" s="1" t="s">
        <v>86</v>
      </c>
      <c r="I130">
        <v>2009</v>
      </c>
      <c r="J130" t="s">
        <v>16</v>
      </c>
      <c r="K130" t="s">
        <v>87</v>
      </c>
    </row>
    <row r="131" spans="1:11" ht="57.6" x14ac:dyDescent="0.3">
      <c r="A131" t="s">
        <v>11</v>
      </c>
      <c r="B131" t="str">
        <f t="shared" si="4"/>
        <v>2013-05-15</v>
      </c>
      <c r="C131" t="str">
        <f>"0750"</f>
        <v>0750</v>
      </c>
      <c r="D131" t="s">
        <v>88</v>
      </c>
      <c r="E131" t="s">
        <v>171</v>
      </c>
      <c r="F131" t="s">
        <v>70</v>
      </c>
      <c r="H131" s="1" t="s">
        <v>170</v>
      </c>
      <c r="I131">
        <v>1995</v>
      </c>
      <c r="J131" t="s">
        <v>16</v>
      </c>
      <c r="K131" t="s">
        <v>87</v>
      </c>
    </row>
    <row r="132" spans="1:11" ht="57.6" x14ac:dyDescent="0.3">
      <c r="A132" t="s">
        <v>11</v>
      </c>
      <c r="B132" t="str">
        <f t="shared" si="4"/>
        <v>2013-05-15</v>
      </c>
      <c r="C132" t="str">
        <f>"0755"</f>
        <v>0755</v>
      </c>
      <c r="D132" t="s">
        <v>85</v>
      </c>
      <c r="E132" t="s">
        <v>279</v>
      </c>
      <c r="F132" t="s">
        <v>13</v>
      </c>
      <c r="H132" s="1" t="s">
        <v>86</v>
      </c>
      <c r="I132">
        <v>2009</v>
      </c>
      <c r="J132" t="s">
        <v>16</v>
      </c>
      <c r="K132" t="s">
        <v>87</v>
      </c>
    </row>
    <row r="133" spans="1:11" ht="57.6" x14ac:dyDescent="0.3">
      <c r="A133" t="s">
        <v>11</v>
      </c>
      <c r="B133" t="str">
        <f t="shared" si="4"/>
        <v>2013-05-15</v>
      </c>
      <c r="C133" t="str">
        <f>"0800"</f>
        <v>0800</v>
      </c>
      <c r="D133" t="s">
        <v>91</v>
      </c>
      <c r="F133" t="s">
        <v>70</v>
      </c>
      <c r="H133" s="1" t="s">
        <v>92</v>
      </c>
      <c r="I133">
        <v>0</v>
      </c>
      <c r="J133" t="s">
        <v>16</v>
      </c>
      <c r="K133" t="s">
        <v>93</v>
      </c>
    </row>
    <row r="134" spans="1:11" ht="28.8" x14ac:dyDescent="0.3">
      <c r="A134" t="s">
        <v>11</v>
      </c>
      <c r="B134" t="str">
        <f t="shared" si="4"/>
        <v>2013-05-15</v>
      </c>
      <c r="C134" t="str">
        <f>"0830"</f>
        <v>0830</v>
      </c>
      <c r="D134" t="s">
        <v>94</v>
      </c>
      <c r="E134" t="s">
        <v>173</v>
      </c>
      <c r="F134" t="s">
        <v>70</v>
      </c>
      <c r="H134" s="1" t="s">
        <v>172</v>
      </c>
      <c r="I134">
        <v>2012</v>
      </c>
      <c r="J134" t="s">
        <v>16</v>
      </c>
      <c r="K134" t="s">
        <v>38</v>
      </c>
    </row>
    <row r="135" spans="1:11" ht="43.2" x14ac:dyDescent="0.3">
      <c r="A135" t="s">
        <v>11</v>
      </c>
      <c r="B135" t="str">
        <f t="shared" si="4"/>
        <v>2013-05-15</v>
      </c>
      <c r="C135" t="str">
        <f>"0900"</f>
        <v>0900</v>
      </c>
      <c r="D135" t="s">
        <v>97</v>
      </c>
      <c r="E135" t="s">
        <v>175</v>
      </c>
      <c r="F135" t="s">
        <v>70</v>
      </c>
      <c r="H135" s="1" t="s">
        <v>174</v>
      </c>
      <c r="I135">
        <v>2009</v>
      </c>
      <c r="J135" t="s">
        <v>16</v>
      </c>
      <c r="K135" t="s">
        <v>41</v>
      </c>
    </row>
    <row r="136" spans="1:11" ht="43.2" x14ac:dyDescent="0.3">
      <c r="A136" t="s">
        <v>11</v>
      </c>
      <c r="B136" t="str">
        <f t="shared" si="4"/>
        <v>2013-05-15</v>
      </c>
      <c r="C136" t="str">
        <f>"0930"</f>
        <v>0930</v>
      </c>
      <c r="D136" t="s">
        <v>100</v>
      </c>
      <c r="F136" t="s">
        <v>70</v>
      </c>
      <c r="H136" s="1" t="s">
        <v>101</v>
      </c>
      <c r="I136">
        <v>2010</v>
      </c>
      <c r="J136" t="s">
        <v>46</v>
      </c>
      <c r="K136" t="s">
        <v>38</v>
      </c>
    </row>
    <row r="137" spans="1:11" ht="43.2" x14ac:dyDescent="0.3">
      <c r="A137" t="s">
        <v>11</v>
      </c>
      <c r="B137" t="str">
        <f t="shared" si="4"/>
        <v>2013-05-15</v>
      </c>
      <c r="C137" t="str">
        <f>"1000"</f>
        <v>1000</v>
      </c>
      <c r="D137" t="s">
        <v>69</v>
      </c>
      <c r="F137" t="s">
        <v>70</v>
      </c>
      <c r="H137" s="1" t="s">
        <v>153</v>
      </c>
      <c r="I137">
        <v>2008</v>
      </c>
      <c r="J137" t="s">
        <v>16</v>
      </c>
      <c r="K137" t="s">
        <v>41</v>
      </c>
    </row>
    <row r="138" spans="1:11" ht="43.2" x14ac:dyDescent="0.3">
      <c r="A138" t="s">
        <v>11</v>
      </c>
      <c r="B138" t="str">
        <f t="shared" si="4"/>
        <v>2013-05-15</v>
      </c>
      <c r="C138" t="str">
        <f>"1030"</f>
        <v>1030</v>
      </c>
      <c r="D138" t="s">
        <v>102</v>
      </c>
      <c r="E138" t="s">
        <v>155</v>
      </c>
      <c r="F138" t="s">
        <v>70</v>
      </c>
      <c r="H138" s="1" t="s">
        <v>154</v>
      </c>
      <c r="I138">
        <v>2009</v>
      </c>
      <c r="J138" t="s">
        <v>16</v>
      </c>
      <c r="K138" t="s">
        <v>41</v>
      </c>
    </row>
    <row r="139" spans="1:11" ht="57.6" x14ac:dyDescent="0.3">
      <c r="A139" t="s">
        <v>11</v>
      </c>
      <c r="B139" t="str">
        <f t="shared" si="4"/>
        <v>2013-05-15</v>
      </c>
      <c r="C139" t="str">
        <f>"1130"</f>
        <v>1130</v>
      </c>
      <c r="D139" t="s">
        <v>156</v>
      </c>
      <c r="F139" t="s">
        <v>70</v>
      </c>
      <c r="H139" s="1" t="s">
        <v>157</v>
      </c>
      <c r="I139">
        <v>2010</v>
      </c>
      <c r="J139" t="s">
        <v>16</v>
      </c>
      <c r="K139" t="s">
        <v>93</v>
      </c>
    </row>
    <row r="140" spans="1:11" ht="43.2" x14ac:dyDescent="0.3">
      <c r="A140" t="s">
        <v>11</v>
      </c>
      <c r="B140" t="str">
        <f t="shared" si="4"/>
        <v>2013-05-15</v>
      </c>
      <c r="C140" t="str">
        <f>"1200"</f>
        <v>1200</v>
      </c>
      <c r="D140" t="s">
        <v>158</v>
      </c>
      <c r="F140" t="s">
        <v>70</v>
      </c>
      <c r="H140" s="1" t="s">
        <v>159</v>
      </c>
      <c r="I140">
        <v>1988</v>
      </c>
      <c r="J140" t="s">
        <v>16</v>
      </c>
      <c r="K140" t="s">
        <v>160</v>
      </c>
    </row>
    <row r="141" spans="1:11" ht="57.6" x14ac:dyDescent="0.3">
      <c r="A141" t="s">
        <v>11</v>
      </c>
      <c r="B141" t="str">
        <f t="shared" si="4"/>
        <v>2013-05-15</v>
      </c>
      <c r="C141" t="str">
        <f>"1230"</f>
        <v>1230</v>
      </c>
      <c r="D141" t="s">
        <v>161</v>
      </c>
      <c r="F141" t="s">
        <v>13</v>
      </c>
      <c r="G141" t="s">
        <v>43</v>
      </c>
      <c r="H141" s="1" t="s">
        <v>162</v>
      </c>
      <c r="I141">
        <v>0</v>
      </c>
      <c r="J141" t="s">
        <v>15</v>
      </c>
      <c r="K141" t="s">
        <v>163</v>
      </c>
    </row>
    <row r="142" spans="1:11" ht="72" x14ac:dyDescent="0.3">
      <c r="A142" t="s">
        <v>11</v>
      </c>
      <c r="B142" t="str">
        <f t="shared" si="4"/>
        <v>2013-05-15</v>
      </c>
      <c r="C142" t="str">
        <f>"1330"</f>
        <v>1330</v>
      </c>
      <c r="D142" t="s">
        <v>164</v>
      </c>
      <c r="E142" t="s">
        <v>166</v>
      </c>
      <c r="F142" t="s">
        <v>13</v>
      </c>
      <c r="G142" t="s">
        <v>43</v>
      </c>
      <c r="H142" s="1" t="s">
        <v>165</v>
      </c>
      <c r="I142">
        <v>0</v>
      </c>
      <c r="J142" t="s">
        <v>16</v>
      </c>
      <c r="K142" t="s">
        <v>18</v>
      </c>
    </row>
    <row r="143" spans="1:11" ht="43.2" x14ac:dyDescent="0.3">
      <c r="A143" t="s">
        <v>11</v>
      </c>
      <c r="B143" t="str">
        <f t="shared" si="4"/>
        <v>2013-05-15</v>
      </c>
      <c r="C143" t="str">
        <f>"1430"</f>
        <v>1430</v>
      </c>
      <c r="D143" t="s">
        <v>100</v>
      </c>
      <c r="F143" t="s">
        <v>70</v>
      </c>
      <c r="H143" s="1" t="s">
        <v>101</v>
      </c>
      <c r="I143">
        <v>2010</v>
      </c>
      <c r="J143" t="s">
        <v>46</v>
      </c>
      <c r="K143" t="s">
        <v>38</v>
      </c>
    </row>
    <row r="144" spans="1:11" ht="57.6" x14ac:dyDescent="0.3">
      <c r="A144" t="s">
        <v>11</v>
      </c>
      <c r="B144" t="str">
        <f t="shared" si="4"/>
        <v>2013-05-15</v>
      </c>
      <c r="C144" t="str">
        <f>"1500"</f>
        <v>1500</v>
      </c>
      <c r="D144" t="s">
        <v>73</v>
      </c>
      <c r="F144" t="s">
        <v>13</v>
      </c>
      <c r="G144" t="s">
        <v>43</v>
      </c>
      <c r="H144" s="1" t="s">
        <v>74</v>
      </c>
      <c r="I144">
        <v>2011</v>
      </c>
      <c r="J144" t="s">
        <v>16</v>
      </c>
      <c r="K144" t="s">
        <v>47</v>
      </c>
    </row>
    <row r="145" spans="1:11" ht="43.2" x14ac:dyDescent="0.3">
      <c r="A145" t="s">
        <v>11</v>
      </c>
      <c r="B145" t="str">
        <f t="shared" si="4"/>
        <v>2013-05-15</v>
      </c>
      <c r="C145" t="str">
        <f>"1530"</f>
        <v>1530</v>
      </c>
      <c r="D145" t="s">
        <v>81</v>
      </c>
      <c r="E145" t="s">
        <v>176</v>
      </c>
      <c r="F145" t="s">
        <v>70</v>
      </c>
      <c r="H145" s="1" t="s">
        <v>82</v>
      </c>
      <c r="I145">
        <v>2002</v>
      </c>
      <c r="J145" t="s">
        <v>46</v>
      </c>
      <c r="K145" t="s">
        <v>141</v>
      </c>
    </row>
    <row r="146" spans="1:11" ht="57.6" x14ac:dyDescent="0.3">
      <c r="A146" t="s">
        <v>11</v>
      </c>
      <c r="B146" t="str">
        <f t="shared" si="4"/>
        <v>2013-05-15</v>
      </c>
      <c r="C146" t="str">
        <f>"1545"</f>
        <v>1545</v>
      </c>
      <c r="D146" t="s">
        <v>85</v>
      </c>
      <c r="E146" t="s">
        <v>282</v>
      </c>
      <c r="F146" t="s">
        <v>13</v>
      </c>
      <c r="H146" s="1" t="s">
        <v>86</v>
      </c>
      <c r="I146">
        <v>2009</v>
      </c>
      <c r="J146" t="s">
        <v>16</v>
      </c>
      <c r="K146" t="s">
        <v>87</v>
      </c>
    </row>
    <row r="147" spans="1:11" ht="28.8" x14ac:dyDescent="0.3">
      <c r="A147" t="s">
        <v>11</v>
      </c>
      <c r="B147" t="str">
        <f t="shared" si="4"/>
        <v>2013-05-15</v>
      </c>
      <c r="C147" t="str">
        <f>"1550"</f>
        <v>1550</v>
      </c>
      <c r="D147" t="s">
        <v>108</v>
      </c>
      <c r="E147" t="s">
        <v>177</v>
      </c>
      <c r="F147" t="s">
        <v>70</v>
      </c>
      <c r="H147" s="1" t="s">
        <v>109</v>
      </c>
      <c r="I147">
        <v>2011</v>
      </c>
      <c r="J147" t="s">
        <v>16</v>
      </c>
      <c r="K147" t="s">
        <v>111</v>
      </c>
    </row>
    <row r="148" spans="1:11" ht="57.6" x14ac:dyDescent="0.3">
      <c r="A148" t="s">
        <v>11</v>
      </c>
      <c r="B148" t="str">
        <f t="shared" si="4"/>
        <v>2013-05-15</v>
      </c>
      <c r="C148" t="str">
        <f>"1555"</f>
        <v>1555</v>
      </c>
      <c r="D148" t="s">
        <v>85</v>
      </c>
      <c r="E148" t="s">
        <v>281</v>
      </c>
      <c r="F148" t="s">
        <v>13</v>
      </c>
      <c r="H148" s="1" t="s">
        <v>86</v>
      </c>
      <c r="I148">
        <v>2009</v>
      </c>
      <c r="J148" t="s">
        <v>16</v>
      </c>
      <c r="K148" t="s">
        <v>87</v>
      </c>
    </row>
    <row r="149" spans="1:11" ht="57.6" x14ac:dyDescent="0.3">
      <c r="A149" t="s">
        <v>11</v>
      </c>
      <c r="B149" t="str">
        <f t="shared" si="4"/>
        <v>2013-05-15</v>
      </c>
      <c r="C149" t="str">
        <f>"1600"</f>
        <v>1600</v>
      </c>
      <c r="D149" t="s">
        <v>94</v>
      </c>
      <c r="E149" t="s">
        <v>145</v>
      </c>
      <c r="F149" t="s">
        <v>70</v>
      </c>
      <c r="H149" s="1" t="s">
        <v>144</v>
      </c>
      <c r="I149">
        <v>2012</v>
      </c>
      <c r="J149" t="s">
        <v>16</v>
      </c>
      <c r="K149" t="s">
        <v>75</v>
      </c>
    </row>
    <row r="150" spans="1:11" ht="57.6" x14ac:dyDescent="0.3">
      <c r="A150" t="s">
        <v>11</v>
      </c>
      <c r="B150" t="str">
        <f t="shared" si="4"/>
        <v>2013-05-15</v>
      </c>
      <c r="C150" t="str">
        <f>"1630"</f>
        <v>1630</v>
      </c>
      <c r="D150" t="s">
        <v>79</v>
      </c>
      <c r="F150" t="s">
        <v>70</v>
      </c>
      <c r="H150" s="1" t="s">
        <v>80</v>
      </c>
      <c r="I150">
        <v>2011</v>
      </c>
      <c r="J150" t="s">
        <v>16</v>
      </c>
      <c r="K150" t="s">
        <v>38</v>
      </c>
    </row>
    <row r="151" spans="1:11" ht="57.6" x14ac:dyDescent="0.3">
      <c r="A151" t="s">
        <v>11</v>
      </c>
      <c r="B151" t="str">
        <f t="shared" si="4"/>
        <v>2013-05-15</v>
      </c>
      <c r="C151" t="str">
        <f>"1700"</f>
        <v>1700</v>
      </c>
      <c r="D151" t="s">
        <v>91</v>
      </c>
      <c r="F151" t="s">
        <v>70</v>
      </c>
      <c r="H151" s="1" t="s">
        <v>92</v>
      </c>
      <c r="I151">
        <v>0</v>
      </c>
      <c r="J151" t="s">
        <v>16</v>
      </c>
      <c r="K151" t="s">
        <v>93</v>
      </c>
    </row>
    <row r="152" spans="1:11" ht="57.6" x14ac:dyDescent="0.3">
      <c r="A152" t="s">
        <v>11</v>
      </c>
      <c r="B152" t="str">
        <f t="shared" si="4"/>
        <v>2013-05-15</v>
      </c>
      <c r="C152" t="str">
        <f>"1730"</f>
        <v>1730</v>
      </c>
      <c r="D152" t="s">
        <v>114</v>
      </c>
      <c r="F152" t="s">
        <v>21</v>
      </c>
      <c r="H152" s="1" t="s">
        <v>115</v>
      </c>
      <c r="I152">
        <v>2013</v>
      </c>
      <c r="J152" t="s">
        <v>16</v>
      </c>
      <c r="K152" t="s">
        <v>23</v>
      </c>
    </row>
    <row r="153" spans="1:11" ht="43.2" x14ac:dyDescent="0.3">
      <c r="A153" t="s">
        <v>11</v>
      </c>
      <c r="B153" t="str">
        <f t="shared" si="4"/>
        <v>2013-05-15</v>
      </c>
      <c r="C153" t="str">
        <f>"1800"</f>
        <v>1800</v>
      </c>
      <c r="D153" t="s">
        <v>69</v>
      </c>
      <c r="F153" t="s">
        <v>70</v>
      </c>
      <c r="H153" s="1" t="s">
        <v>178</v>
      </c>
      <c r="I153">
        <v>2008</v>
      </c>
      <c r="J153" t="s">
        <v>16</v>
      </c>
      <c r="K153" t="s">
        <v>41</v>
      </c>
    </row>
    <row r="154" spans="1:11" ht="28.8" x14ac:dyDescent="0.3">
      <c r="A154" t="s">
        <v>11</v>
      </c>
      <c r="B154" t="str">
        <f t="shared" si="4"/>
        <v>2013-05-15</v>
      </c>
      <c r="C154" t="str">
        <f>"1830"</f>
        <v>1830</v>
      </c>
      <c r="D154" t="s">
        <v>102</v>
      </c>
      <c r="E154" t="s">
        <v>180</v>
      </c>
      <c r="F154" t="s">
        <v>13</v>
      </c>
      <c r="H154" s="1" t="s">
        <v>179</v>
      </c>
      <c r="I154">
        <v>2009</v>
      </c>
      <c r="J154" t="s">
        <v>16</v>
      </c>
      <c r="K154" t="s">
        <v>52</v>
      </c>
    </row>
    <row r="155" spans="1:11" ht="57.6" x14ac:dyDescent="0.3">
      <c r="A155" t="s">
        <v>11</v>
      </c>
      <c r="B155" t="str">
        <f t="shared" si="4"/>
        <v>2013-05-15</v>
      </c>
      <c r="C155" t="str">
        <f>"1900"</f>
        <v>1900</v>
      </c>
      <c r="D155" t="s">
        <v>114</v>
      </c>
      <c r="F155" t="s">
        <v>21</v>
      </c>
      <c r="H155" s="1" t="s">
        <v>115</v>
      </c>
      <c r="I155">
        <v>2013</v>
      </c>
      <c r="J155" t="s">
        <v>16</v>
      </c>
      <c r="K155" t="s">
        <v>23</v>
      </c>
    </row>
    <row r="156" spans="1:11" ht="57.6" x14ac:dyDescent="0.3">
      <c r="A156" t="s">
        <v>11</v>
      </c>
      <c r="B156" t="str">
        <f t="shared" si="4"/>
        <v>2013-05-15</v>
      </c>
      <c r="C156" t="str">
        <f>"1930"</f>
        <v>1930</v>
      </c>
      <c r="D156" t="s">
        <v>181</v>
      </c>
      <c r="E156" t="s">
        <v>183</v>
      </c>
      <c r="F156" t="s">
        <v>13</v>
      </c>
      <c r="H156" s="1" t="s">
        <v>182</v>
      </c>
      <c r="I156">
        <v>2011</v>
      </c>
      <c r="J156" t="s">
        <v>16</v>
      </c>
      <c r="K156" t="s">
        <v>184</v>
      </c>
    </row>
    <row r="157" spans="1:11" ht="28.8" x14ac:dyDescent="0.3">
      <c r="A157" t="s">
        <v>11</v>
      </c>
      <c r="B157" t="str">
        <f t="shared" si="4"/>
        <v>2013-05-15</v>
      </c>
      <c r="C157" t="str">
        <f>"1935"</f>
        <v>1935</v>
      </c>
      <c r="D157" t="s">
        <v>185</v>
      </c>
      <c r="E157" t="s">
        <v>187</v>
      </c>
      <c r="F157" t="s">
        <v>13</v>
      </c>
      <c r="G157" t="s">
        <v>43</v>
      </c>
      <c r="H157" s="1" t="s">
        <v>186</v>
      </c>
      <c r="I157">
        <v>2000</v>
      </c>
      <c r="J157" t="s">
        <v>16</v>
      </c>
      <c r="K157" t="s">
        <v>188</v>
      </c>
    </row>
    <row r="158" spans="1:11" ht="57.6" x14ac:dyDescent="0.3">
      <c r="A158" t="s">
        <v>11</v>
      </c>
      <c r="B158" t="str">
        <f t="shared" si="4"/>
        <v>2013-05-15</v>
      </c>
      <c r="C158" t="str">
        <f>"1950"</f>
        <v>1950</v>
      </c>
      <c r="D158" t="s">
        <v>181</v>
      </c>
      <c r="E158" t="s">
        <v>189</v>
      </c>
      <c r="F158" t="s">
        <v>13</v>
      </c>
      <c r="H158" s="1" t="s">
        <v>182</v>
      </c>
      <c r="I158">
        <v>2011</v>
      </c>
      <c r="J158" t="s">
        <v>16</v>
      </c>
      <c r="K158" t="s">
        <v>190</v>
      </c>
    </row>
    <row r="159" spans="1:11" ht="28.8" x14ac:dyDescent="0.3">
      <c r="A159" t="s">
        <v>11</v>
      </c>
      <c r="B159" t="str">
        <f t="shared" si="4"/>
        <v>2013-05-15</v>
      </c>
      <c r="C159" t="str">
        <f>"1955"</f>
        <v>1955</v>
      </c>
      <c r="D159" t="s">
        <v>191</v>
      </c>
      <c r="E159" t="s">
        <v>193</v>
      </c>
      <c r="F159" t="s">
        <v>70</v>
      </c>
      <c r="H159" s="1" t="s">
        <v>192</v>
      </c>
      <c r="I159">
        <v>2008</v>
      </c>
      <c r="J159" t="s">
        <v>16</v>
      </c>
      <c r="K159" t="s">
        <v>111</v>
      </c>
    </row>
    <row r="160" spans="1:11" ht="43.2" x14ac:dyDescent="0.3">
      <c r="A160" t="s">
        <v>11</v>
      </c>
      <c r="B160" t="str">
        <f t="shared" si="4"/>
        <v>2013-05-15</v>
      </c>
      <c r="C160" t="str">
        <f>"2000"</f>
        <v>2000</v>
      </c>
      <c r="D160" t="s">
        <v>194</v>
      </c>
      <c r="F160" t="s">
        <v>70</v>
      </c>
      <c r="H160" s="1" t="s">
        <v>195</v>
      </c>
      <c r="I160">
        <v>2003</v>
      </c>
      <c r="J160" t="s">
        <v>16</v>
      </c>
      <c r="K160" t="s">
        <v>41</v>
      </c>
    </row>
    <row r="161" spans="1:11" ht="57.6" x14ac:dyDescent="0.3">
      <c r="A161" t="s">
        <v>11</v>
      </c>
      <c r="B161" t="str">
        <f t="shared" si="4"/>
        <v>2013-05-15</v>
      </c>
      <c r="C161" t="str">
        <f>"2200"</f>
        <v>2200</v>
      </c>
      <c r="D161" t="s">
        <v>196</v>
      </c>
      <c r="F161" t="s">
        <v>13</v>
      </c>
      <c r="G161" t="s">
        <v>43</v>
      </c>
      <c r="H161" s="1" t="s">
        <v>197</v>
      </c>
      <c r="I161">
        <v>2000</v>
      </c>
      <c r="J161" t="s">
        <v>16</v>
      </c>
      <c r="K161" t="s">
        <v>38</v>
      </c>
    </row>
    <row r="162" spans="1:11" ht="57.6" x14ac:dyDescent="0.3">
      <c r="A162" t="s">
        <v>11</v>
      </c>
      <c r="B162" t="str">
        <f t="shared" si="4"/>
        <v>2013-05-15</v>
      </c>
      <c r="C162" t="str">
        <f>"2230"</f>
        <v>2230</v>
      </c>
      <c r="D162" t="s">
        <v>198</v>
      </c>
      <c r="E162" t="s">
        <v>200</v>
      </c>
      <c r="F162" t="s">
        <v>70</v>
      </c>
      <c r="H162" s="1" t="s">
        <v>199</v>
      </c>
      <c r="I162">
        <v>2011</v>
      </c>
      <c r="J162" t="s">
        <v>16</v>
      </c>
      <c r="K162" t="s">
        <v>52</v>
      </c>
    </row>
    <row r="163" spans="1:11" ht="57.6" x14ac:dyDescent="0.3">
      <c r="A163" t="s">
        <v>11</v>
      </c>
      <c r="B163" t="str">
        <f t="shared" si="4"/>
        <v>2013-05-15</v>
      </c>
      <c r="C163" t="str">
        <f>"2300"</f>
        <v>2300</v>
      </c>
      <c r="D163" t="s">
        <v>114</v>
      </c>
      <c r="F163" t="s">
        <v>21</v>
      </c>
      <c r="H163" s="1" t="s">
        <v>115</v>
      </c>
      <c r="I163">
        <v>2013</v>
      </c>
      <c r="J163" t="s">
        <v>16</v>
      </c>
      <c r="K163" t="s">
        <v>23</v>
      </c>
    </row>
    <row r="164" spans="1:11" ht="57.6" x14ac:dyDescent="0.3">
      <c r="A164" t="s">
        <v>11</v>
      </c>
      <c r="B164" t="str">
        <f t="shared" si="4"/>
        <v>2013-05-15</v>
      </c>
      <c r="C164" t="str">
        <f>"2330"</f>
        <v>2330</v>
      </c>
      <c r="D164" t="s">
        <v>69</v>
      </c>
      <c r="F164" t="s">
        <v>70</v>
      </c>
      <c r="H164" s="1" t="s">
        <v>201</v>
      </c>
      <c r="I164">
        <v>2008</v>
      </c>
      <c r="J164" t="s">
        <v>16</v>
      </c>
      <c r="K164" t="s">
        <v>93</v>
      </c>
    </row>
    <row r="165" spans="1:11" ht="43.2" x14ac:dyDescent="0.3">
      <c r="A165" t="s">
        <v>11</v>
      </c>
      <c r="B165" t="str">
        <f t="shared" ref="B165:B210" si="5">"2013-05-16"</f>
        <v>2013-05-16</v>
      </c>
      <c r="C165" t="str">
        <f>"0000"</f>
        <v>0000</v>
      </c>
      <c r="D165" t="s">
        <v>12</v>
      </c>
      <c r="F165" t="s">
        <v>13</v>
      </c>
      <c r="H165" s="1" t="s">
        <v>14</v>
      </c>
      <c r="I165">
        <v>2012</v>
      </c>
      <c r="J165" t="s">
        <v>16</v>
      </c>
      <c r="K165" t="s">
        <v>131</v>
      </c>
    </row>
    <row r="166" spans="1:11" ht="43.2" x14ac:dyDescent="0.3">
      <c r="A166" t="s">
        <v>11</v>
      </c>
      <c r="B166" t="str">
        <f t="shared" si="5"/>
        <v>2013-05-16</v>
      </c>
      <c r="C166" t="str">
        <f>"0100"</f>
        <v>0100</v>
      </c>
      <c r="D166" t="s">
        <v>12</v>
      </c>
      <c r="F166" t="s">
        <v>13</v>
      </c>
      <c r="H166" s="1" t="s">
        <v>14</v>
      </c>
      <c r="I166">
        <v>2012</v>
      </c>
      <c r="J166" t="s">
        <v>16</v>
      </c>
      <c r="K166" t="s">
        <v>131</v>
      </c>
    </row>
    <row r="167" spans="1:11" ht="43.2" x14ac:dyDescent="0.3">
      <c r="A167" t="s">
        <v>11</v>
      </c>
      <c r="B167" t="str">
        <f t="shared" si="5"/>
        <v>2013-05-16</v>
      </c>
      <c r="C167" t="str">
        <f>"0200"</f>
        <v>0200</v>
      </c>
      <c r="D167" t="s">
        <v>12</v>
      </c>
      <c r="F167" t="s">
        <v>13</v>
      </c>
      <c r="H167" s="1" t="s">
        <v>14</v>
      </c>
      <c r="I167">
        <v>2012</v>
      </c>
      <c r="J167" t="s">
        <v>16</v>
      </c>
      <c r="K167" t="s">
        <v>131</v>
      </c>
    </row>
    <row r="168" spans="1:11" ht="43.2" x14ac:dyDescent="0.3">
      <c r="A168" t="s">
        <v>11</v>
      </c>
      <c r="B168" t="str">
        <f t="shared" si="5"/>
        <v>2013-05-16</v>
      </c>
      <c r="C168" t="str">
        <f>"0300"</f>
        <v>0300</v>
      </c>
      <c r="D168" t="s">
        <v>12</v>
      </c>
      <c r="F168" t="s">
        <v>13</v>
      </c>
      <c r="H168" s="1" t="s">
        <v>14</v>
      </c>
      <c r="I168">
        <v>2012</v>
      </c>
      <c r="J168" t="s">
        <v>16</v>
      </c>
      <c r="K168" t="s">
        <v>131</v>
      </c>
    </row>
    <row r="169" spans="1:11" ht="43.2" x14ac:dyDescent="0.3">
      <c r="A169" t="s">
        <v>11</v>
      </c>
      <c r="B169" t="str">
        <f t="shared" si="5"/>
        <v>2013-05-16</v>
      </c>
      <c r="C169" t="str">
        <f>"0400"</f>
        <v>0400</v>
      </c>
      <c r="D169" t="s">
        <v>12</v>
      </c>
      <c r="F169" t="s">
        <v>13</v>
      </c>
      <c r="H169" s="1" t="s">
        <v>14</v>
      </c>
      <c r="I169">
        <v>2012</v>
      </c>
      <c r="J169" t="s">
        <v>16</v>
      </c>
      <c r="K169" t="s">
        <v>131</v>
      </c>
    </row>
    <row r="170" spans="1:11" ht="43.2" x14ac:dyDescent="0.3">
      <c r="A170" t="s">
        <v>11</v>
      </c>
      <c r="B170" t="str">
        <f t="shared" si="5"/>
        <v>2013-05-16</v>
      </c>
      <c r="C170" t="str">
        <f>"0500"</f>
        <v>0500</v>
      </c>
      <c r="D170" t="s">
        <v>12</v>
      </c>
      <c r="F170" t="s">
        <v>13</v>
      </c>
      <c r="H170" s="1" t="s">
        <v>14</v>
      </c>
      <c r="I170">
        <v>2012</v>
      </c>
      <c r="J170" t="s">
        <v>16</v>
      </c>
      <c r="K170" t="s">
        <v>131</v>
      </c>
    </row>
    <row r="171" spans="1:11" ht="57.6" x14ac:dyDescent="0.3">
      <c r="A171" t="s">
        <v>11</v>
      </c>
      <c r="B171" t="str">
        <f t="shared" si="5"/>
        <v>2013-05-16</v>
      </c>
      <c r="C171" t="str">
        <f>"0600"</f>
        <v>0600</v>
      </c>
      <c r="D171" t="s">
        <v>73</v>
      </c>
      <c r="F171" t="s">
        <v>13</v>
      </c>
      <c r="G171" t="s">
        <v>43</v>
      </c>
      <c r="H171" s="1" t="s">
        <v>74</v>
      </c>
      <c r="I171">
        <v>2011</v>
      </c>
      <c r="J171" t="s">
        <v>16</v>
      </c>
      <c r="K171" t="s">
        <v>75</v>
      </c>
    </row>
    <row r="172" spans="1:11" ht="57.6" x14ac:dyDescent="0.3">
      <c r="A172" t="s">
        <v>11</v>
      </c>
      <c r="B172" t="str">
        <f t="shared" si="5"/>
        <v>2013-05-16</v>
      </c>
      <c r="C172" t="str">
        <f>"0630"</f>
        <v>0630</v>
      </c>
      <c r="D172" t="s">
        <v>76</v>
      </c>
      <c r="E172" t="s">
        <v>202</v>
      </c>
      <c r="F172" t="s">
        <v>70</v>
      </c>
      <c r="H172" s="1" t="s">
        <v>77</v>
      </c>
      <c r="I172">
        <v>2005</v>
      </c>
      <c r="J172" t="s">
        <v>46</v>
      </c>
      <c r="K172" t="s">
        <v>75</v>
      </c>
    </row>
    <row r="173" spans="1:11" ht="57.6" x14ac:dyDescent="0.3">
      <c r="A173" t="s">
        <v>11</v>
      </c>
      <c r="B173" t="str">
        <f t="shared" si="5"/>
        <v>2013-05-16</v>
      </c>
      <c r="C173" t="str">
        <f>"0700"</f>
        <v>0700</v>
      </c>
      <c r="D173" t="s">
        <v>79</v>
      </c>
      <c r="F173" t="s">
        <v>70</v>
      </c>
      <c r="H173" s="1" t="s">
        <v>80</v>
      </c>
      <c r="I173">
        <v>2011</v>
      </c>
      <c r="J173" t="s">
        <v>16</v>
      </c>
      <c r="K173" t="s">
        <v>38</v>
      </c>
    </row>
    <row r="174" spans="1:11" ht="43.2" x14ac:dyDescent="0.3">
      <c r="A174" t="s">
        <v>11</v>
      </c>
      <c r="B174" t="str">
        <f t="shared" si="5"/>
        <v>2013-05-16</v>
      </c>
      <c r="C174" t="str">
        <f>"0730"</f>
        <v>0730</v>
      </c>
      <c r="D174" t="s">
        <v>81</v>
      </c>
      <c r="E174" t="s">
        <v>203</v>
      </c>
      <c r="F174" t="s">
        <v>70</v>
      </c>
      <c r="H174" s="1" t="s">
        <v>82</v>
      </c>
      <c r="I174">
        <v>2002</v>
      </c>
      <c r="J174" t="s">
        <v>46</v>
      </c>
      <c r="K174" t="s">
        <v>84</v>
      </c>
    </row>
    <row r="175" spans="1:11" ht="57.6" x14ac:dyDescent="0.3">
      <c r="A175" t="s">
        <v>11</v>
      </c>
      <c r="B175" t="str">
        <f t="shared" si="5"/>
        <v>2013-05-16</v>
      </c>
      <c r="C175" t="str">
        <f>"0745"</f>
        <v>0745</v>
      </c>
      <c r="D175" t="s">
        <v>85</v>
      </c>
      <c r="E175" t="s">
        <v>278</v>
      </c>
      <c r="F175" t="s">
        <v>13</v>
      </c>
      <c r="H175" s="1" t="s">
        <v>86</v>
      </c>
      <c r="I175">
        <v>2009</v>
      </c>
      <c r="J175" t="s">
        <v>16</v>
      </c>
      <c r="K175" t="s">
        <v>87</v>
      </c>
    </row>
    <row r="176" spans="1:11" ht="57.6" x14ac:dyDescent="0.3">
      <c r="A176" t="s">
        <v>11</v>
      </c>
      <c r="B176" t="str">
        <f t="shared" si="5"/>
        <v>2013-05-16</v>
      </c>
      <c r="C176" t="str">
        <f>"0750"</f>
        <v>0750</v>
      </c>
      <c r="D176" t="s">
        <v>88</v>
      </c>
      <c r="E176" t="s">
        <v>205</v>
      </c>
      <c r="F176" t="s">
        <v>70</v>
      </c>
      <c r="H176" s="1" t="s">
        <v>204</v>
      </c>
      <c r="I176">
        <v>1995</v>
      </c>
      <c r="J176" t="s">
        <v>16</v>
      </c>
      <c r="K176" t="s">
        <v>87</v>
      </c>
    </row>
    <row r="177" spans="1:11" ht="57.6" x14ac:dyDescent="0.3">
      <c r="A177" t="s">
        <v>11</v>
      </c>
      <c r="B177" t="str">
        <f t="shared" si="5"/>
        <v>2013-05-16</v>
      </c>
      <c r="C177" t="str">
        <f>"0755"</f>
        <v>0755</v>
      </c>
      <c r="D177" t="s">
        <v>85</v>
      </c>
      <c r="E177" t="s">
        <v>279</v>
      </c>
      <c r="F177" t="s">
        <v>13</v>
      </c>
      <c r="H177" s="1" t="s">
        <v>86</v>
      </c>
      <c r="I177">
        <v>2009</v>
      </c>
      <c r="J177" t="s">
        <v>16</v>
      </c>
      <c r="K177" t="s">
        <v>87</v>
      </c>
    </row>
    <row r="178" spans="1:11" ht="57.6" x14ac:dyDescent="0.3">
      <c r="A178" t="s">
        <v>11</v>
      </c>
      <c r="B178" t="str">
        <f t="shared" si="5"/>
        <v>2013-05-16</v>
      </c>
      <c r="C178" t="str">
        <f>"0800"</f>
        <v>0800</v>
      </c>
      <c r="D178" t="s">
        <v>91</v>
      </c>
      <c r="F178" t="s">
        <v>70</v>
      </c>
      <c r="H178" s="1" t="s">
        <v>92</v>
      </c>
      <c r="I178">
        <v>0</v>
      </c>
      <c r="J178" t="s">
        <v>16</v>
      </c>
      <c r="K178" t="s">
        <v>41</v>
      </c>
    </row>
    <row r="179" spans="1:11" ht="57.6" x14ac:dyDescent="0.3">
      <c r="A179" t="s">
        <v>11</v>
      </c>
      <c r="B179" t="str">
        <f t="shared" si="5"/>
        <v>2013-05-16</v>
      </c>
      <c r="C179" t="str">
        <f>"0830"</f>
        <v>0830</v>
      </c>
      <c r="D179" t="s">
        <v>94</v>
      </c>
      <c r="E179" t="s">
        <v>207</v>
      </c>
      <c r="F179" t="s">
        <v>70</v>
      </c>
      <c r="H179" s="1" t="s">
        <v>206</v>
      </c>
      <c r="I179">
        <v>2012</v>
      </c>
      <c r="J179" t="s">
        <v>16</v>
      </c>
      <c r="K179" t="s">
        <v>75</v>
      </c>
    </row>
    <row r="180" spans="1:11" ht="57.6" x14ac:dyDescent="0.3">
      <c r="A180" t="s">
        <v>11</v>
      </c>
      <c r="B180" t="str">
        <f t="shared" si="5"/>
        <v>2013-05-16</v>
      </c>
      <c r="C180" t="str">
        <f>"0900"</f>
        <v>0900</v>
      </c>
      <c r="D180" t="s">
        <v>97</v>
      </c>
      <c r="E180" t="s">
        <v>209</v>
      </c>
      <c r="F180" t="s">
        <v>70</v>
      </c>
      <c r="H180" s="1" t="s">
        <v>208</v>
      </c>
      <c r="I180">
        <v>2009</v>
      </c>
      <c r="J180" t="s">
        <v>16</v>
      </c>
      <c r="K180" t="s">
        <v>41</v>
      </c>
    </row>
    <row r="181" spans="1:11" ht="43.2" x14ac:dyDescent="0.3">
      <c r="A181" t="s">
        <v>11</v>
      </c>
      <c r="B181" t="str">
        <f t="shared" si="5"/>
        <v>2013-05-16</v>
      </c>
      <c r="C181" t="str">
        <f>"0930"</f>
        <v>0930</v>
      </c>
      <c r="D181" t="s">
        <v>100</v>
      </c>
      <c r="F181" t="s">
        <v>70</v>
      </c>
      <c r="H181" s="1" t="s">
        <v>101</v>
      </c>
      <c r="I181">
        <v>2010</v>
      </c>
      <c r="J181" t="s">
        <v>46</v>
      </c>
      <c r="K181" t="s">
        <v>38</v>
      </c>
    </row>
    <row r="182" spans="1:11" ht="43.2" x14ac:dyDescent="0.3">
      <c r="A182" t="s">
        <v>11</v>
      </c>
      <c r="B182" t="str">
        <f t="shared" si="5"/>
        <v>2013-05-16</v>
      </c>
      <c r="C182" t="str">
        <f>"1000"</f>
        <v>1000</v>
      </c>
      <c r="D182" t="s">
        <v>69</v>
      </c>
      <c r="F182" t="s">
        <v>70</v>
      </c>
      <c r="H182" s="1" t="s">
        <v>178</v>
      </c>
      <c r="I182">
        <v>2008</v>
      </c>
      <c r="J182" t="s">
        <v>16</v>
      </c>
      <c r="K182" t="s">
        <v>41</v>
      </c>
    </row>
    <row r="183" spans="1:11" ht="28.8" x14ac:dyDescent="0.3">
      <c r="A183" t="s">
        <v>11</v>
      </c>
      <c r="B183" t="str">
        <f t="shared" si="5"/>
        <v>2013-05-16</v>
      </c>
      <c r="C183" t="str">
        <f>"1030"</f>
        <v>1030</v>
      </c>
      <c r="D183" t="s">
        <v>102</v>
      </c>
      <c r="E183" t="s">
        <v>180</v>
      </c>
      <c r="F183" t="s">
        <v>13</v>
      </c>
      <c r="H183" s="1" t="s">
        <v>179</v>
      </c>
      <c r="I183">
        <v>2009</v>
      </c>
      <c r="J183" t="s">
        <v>16</v>
      </c>
      <c r="K183" t="s">
        <v>52</v>
      </c>
    </row>
    <row r="184" spans="1:11" ht="57.6" x14ac:dyDescent="0.3">
      <c r="A184" t="s">
        <v>11</v>
      </c>
      <c r="B184" t="str">
        <f t="shared" si="5"/>
        <v>2013-05-16</v>
      </c>
      <c r="C184" t="str">
        <f>"1100"</f>
        <v>1100</v>
      </c>
      <c r="D184" t="s">
        <v>181</v>
      </c>
      <c r="E184" t="s">
        <v>183</v>
      </c>
      <c r="F184" t="s">
        <v>13</v>
      </c>
      <c r="H184" s="1" t="s">
        <v>182</v>
      </c>
      <c r="I184">
        <v>2011</v>
      </c>
      <c r="J184" t="s">
        <v>16</v>
      </c>
      <c r="K184" t="s">
        <v>184</v>
      </c>
    </row>
    <row r="185" spans="1:11" ht="28.8" x14ac:dyDescent="0.3">
      <c r="A185" t="s">
        <v>11</v>
      </c>
      <c r="B185" t="str">
        <f t="shared" si="5"/>
        <v>2013-05-16</v>
      </c>
      <c r="C185" t="str">
        <f>"1105"</f>
        <v>1105</v>
      </c>
      <c r="D185" t="s">
        <v>185</v>
      </c>
      <c r="E185" t="s">
        <v>187</v>
      </c>
      <c r="F185" t="s">
        <v>13</v>
      </c>
      <c r="G185" t="s">
        <v>43</v>
      </c>
      <c r="H185" s="1" t="s">
        <v>186</v>
      </c>
      <c r="I185">
        <v>2000</v>
      </c>
      <c r="J185" t="s">
        <v>16</v>
      </c>
      <c r="K185" t="s">
        <v>188</v>
      </c>
    </row>
    <row r="186" spans="1:11" ht="57.6" x14ac:dyDescent="0.3">
      <c r="A186" t="s">
        <v>11</v>
      </c>
      <c r="B186" t="str">
        <f t="shared" si="5"/>
        <v>2013-05-16</v>
      </c>
      <c r="C186" t="str">
        <f>"1120"</f>
        <v>1120</v>
      </c>
      <c r="D186" t="s">
        <v>181</v>
      </c>
      <c r="E186" t="s">
        <v>189</v>
      </c>
      <c r="F186" t="s">
        <v>13</v>
      </c>
      <c r="H186" s="1" t="s">
        <v>182</v>
      </c>
      <c r="I186">
        <v>2011</v>
      </c>
      <c r="J186" t="s">
        <v>16</v>
      </c>
      <c r="K186" t="s">
        <v>190</v>
      </c>
    </row>
    <row r="187" spans="1:11" ht="28.8" x14ac:dyDescent="0.3">
      <c r="A187" t="s">
        <v>11</v>
      </c>
      <c r="B187" t="str">
        <f t="shared" si="5"/>
        <v>2013-05-16</v>
      </c>
      <c r="C187" t="str">
        <f>"1125"</f>
        <v>1125</v>
      </c>
      <c r="D187" t="s">
        <v>191</v>
      </c>
      <c r="E187" t="s">
        <v>193</v>
      </c>
      <c r="F187" t="s">
        <v>70</v>
      </c>
      <c r="H187" s="1" t="s">
        <v>192</v>
      </c>
      <c r="I187">
        <v>2008</v>
      </c>
      <c r="J187" t="s">
        <v>16</v>
      </c>
      <c r="K187" t="s">
        <v>111</v>
      </c>
    </row>
    <row r="188" spans="1:11" ht="43.2" x14ac:dyDescent="0.3">
      <c r="A188" t="s">
        <v>11</v>
      </c>
      <c r="B188" t="str">
        <f t="shared" si="5"/>
        <v>2013-05-16</v>
      </c>
      <c r="C188" t="str">
        <f>"1130"</f>
        <v>1130</v>
      </c>
      <c r="D188" t="s">
        <v>194</v>
      </c>
      <c r="F188" t="s">
        <v>70</v>
      </c>
      <c r="H188" s="1" t="s">
        <v>195</v>
      </c>
      <c r="I188">
        <v>2003</v>
      </c>
      <c r="J188" t="s">
        <v>16</v>
      </c>
      <c r="K188" t="s">
        <v>41</v>
      </c>
    </row>
    <row r="189" spans="1:11" ht="43.2" x14ac:dyDescent="0.3">
      <c r="A189" t="s">
        <v>11</v>
      </c>
      <c r="B189" t="str">
        <f t="shared" si="5"/>
        <v>2013-05-16</v>
      </c>
      <c r="C189" t="str">
        <f>"1200"</f>
        <v>1200</v>
      </c>
      <c r="D189" t="s">
        <v>210</v>
      </c>
      <c r="E189" t="s">
        <v>15</v>
      </c>
      <c r="F189" t="s">
        <v>13</v>
      </c>
      <c r="H189" s="1" t="s">
        <v>211</v>
      </c>
      <c r="I189">
        <v>1985</v>
      </c>
      <c r="J189" t="s">
        <v>212</v>
      </c>
      <c r="K189" t="s">
        <v>213</v>
      </c>
    </row>
    <row r="190" spans="1:11" ht="57.6" x14ac:dyDescent="0.3">
      <c r="A190" t="s">
        <v>11</v>
      </c>
      <c r="B190" t="str">
        <f t="shared" si="5"/>
        <v>2013-05-16</v>
      </c>
      <c r="C190" t="str">
        <f>"1330"</f>
        <v>1330</v>
      </c>
      <c r="D190" t="s">
        <v>196</v>
      </c>
      <c r="F190" t="s">
        <v>13</v>
      </c>
      <c r="G190" t="s">
        <v>43</v>
      </c>
      <c r="H190" s="1" t="s">
        <v>197</v>
      </c>
      <c r="I190">
        <v>2000</v>
      </c>
      <c r="J190" t="s">
        <v>16</v>
      </c>
      <c r="K190" t="s">
        <v>38</v>
      </c>
    </row>
    <row r="191" spans="1:11" ht="57.6" x14ac:dyDescent="0.3">
      <c r="A191" t="s">
        <v>11</v>
      </c>
      <c r="B191" t="str">
        <f t="shared" si="5"/>
        <v>2013-05-16</v>
      </c>
      <c r="C191" t="str">
        <f>"1400"</f>
        <v>1400</v>
      </c>
      <c r="D191" t="s">
        <v>198</v>
      </c>
      <c r="E191" t="s">
        <v>200</v>
      </c>
      <c r="F191" t="s">
        <v>70</v>
      </c>
      <c r="H191" s="1" t="s">
        <v>199</v>
      </c>
      <c r="I191">
        <v>2011</v>
      </c>
      <c r="J191" t="s">
        <v>16</v>
      </c>
      <c r="K191" t="s">
        <v>52</v>
      </c>
    </row>
    <row r="192" spans="1:11" ht="43.2" x14ac:dyDescent="0.3">
      <c r="A192" t="s">
        <v>11</v>
      </c>
      <c r="B192" t="str">
        <f t="shared" si="5"/>
        <v>2013-05-16</v>
      </c>
      <c r="C192" t="str">
        <f>"1430"</f>
        <v>1430</v>
      </c>
      <c r="D192" t="s">
        <v>100</v>
      </c>
      <c r="F192" t="s">
        <v>70</v>
      </c>
      <c r="H192" s="1" t="s">
        <v>101</v>
      </c>
      <c r="I192">
        <v>2010</v>
      </c>
      <c r="J192" t="s">
        <v>46</v>
      </c>
      <c r="K192" t="s">
        <v>38</v>
      </c>
    </row>
    <row r="193" spans="1:11" ht="57.6" x14ac:dyDescent="0.3">
      <c r="A193" t="s">
        <v>11</v>
      </c>
      <c r="B193" t="str">
        <f t="shared" si="5"/>
        <v>2013-05-16</v>
      </c>
      <c r="C193" t="str">
        <f>"1500"</f>
        <v>1500</v>
      </c>
      <c r="D193" t="s">
        <v>73</v>
      </c>
      <c r="F193" t="s">
        <v>13</v>
      </c>
      <c r="G193" t="s">
        <v>43</v>
      </c>
      <c r="H193" s="1" t="s">
        <v>74</v>
      </c>
      <c r="I193">
        <v>2011</v>
      </c>
      <c r="J193" t="s">
        <v>16</v>
      </c>
      <c r="K193" t="s">
        <v>75</v>
      </c>
    </row>
    <row r="194" spans="1:11" ht="43.2" x14ac:dyDescent="0.3">
      <c r="A194" t="s">
        <v>11</v>
      </c>
      <c r="B194" t="str">
        <f t="shared" si="5"/>
        <v>2013-05-16</v>
      </c>
      <c r="C194" t="str">
        <f>"1530"</f>
        <v>1530</v>
      </c>
      <c r="D194" t="s">
        <v>81</v>
      </c>
      <c r="E194" t="s">
        <v>83</v>
      </c>
      <c r="F194" t="s">
        <v>70</v>
      </c>
      <c r="H194" s="1" t="s">
        <v>82</v>
      </c>
      <c r="I194">
        <v>2002</v>
      </c>
      <c r="J194" t="s">
        <v>46</v>
      </c>
      <c r="K194" t="s">
        <v>84</v>
      </c>
    </row>
    <row r="195" spans="1:11" ht="57.6" x14ac:dyDescent="0.3">
      <c r="A195" t="s">
        <v>11</v>
      </c>
      <c r="B195" t="str">
        <f t="shared" si="5"/>
        <v>2013-05-16</v>
      </c>
      <c r="C195" t="str">
        <f>"1545"</f>
        <v>1545</v>
      </c>
      <c r="D195" t="s">
        <v>85</v>
      </c>
      <c r="E195" t="s">
        <v>282</v>
      </c>
      <c r="F195" t="s">
        <v>13</v>
      </c>
      <c r="H195" s="1" t="s">
        <v>86</v>
      </c>
      <c r="I195">
        <v>2009</v>
      </c>
      <c r="J195" t="s">
        <v>16</v>
      </c>
      <c r="K195" t="s">
        <v>87</v>
      </c>
    </row>
    <row r="196" spans="1:11" ht="28.8" x14ac:dyDescent="0.3">
      <c r="A196" t="s">
        <v>11</v>
      </c>
      <c r="B196" t="str">
        <f t="shared" si="5"/>
        <v>2013-05-16</v>
      </c>
      <c r="C196" t="str">
        <f>"1550"</f>
        <v>1550</v>
      </c>
      <c r="D196" t="s">
        <v>108</v>
      </c>
      <c r="E196" t="s">
        <v>214</v>
      </c>
      <c r="F196" t="s">
        <v>70</v>
      </c>
      <c r="H196" s="1" t="s">
        <v>109</v>
      </c>
      <c r="I196">
        <v>2011</v>
      </c>
      <c r="J196" t="s">
        <v>16</v>
      </c>
      <c r="K196" t="s">
        <v>215</v>
      </c>
    </row>
    <row r="197" spans="1:11" ht="57.6" x14ac:dyDescent="0.3">
      <c r="A197" t="s">
        <v>11</v>
      </c>
      <c r="B197" t="str">
        <f t="shared" si="5"/>
        <v>2013-05-16</v>
      </c>
      <c r="C197" t="str">
        <f>"1555"</f>
        <v>1555</v>
      </c>
      <c r="D197" t="s">
        <v>85</v>
      </c>
      <c r="E197" t="s">
        <v>281</v>
      </c>
      <c r="F197" t="s">
        <v>13</v>
      </c>
      <c r="H197" s="1" t="s">
        <v>86</v>
      </c>
      <c r="I197">
        <v>2009</v>
      </c>
      <c r="J197" t="s">
        <v>16</v>
      </c>
      <c r="K197" t="s">
        <v>87</v>
      </c>
    </row>
    <row r="198" spans="1:11" ht="28.8" x14ac:dyDescent="0.3">
      <c r="A198" t="s">
        <v>11</v>
      </c>
      <c r="B198" t="str">
        <f t="shared" si="5"/>
        <v>2013-05-16</v>
      </c>
      <c r="C198" t="str">
        <f>"1600"</f>
        <v>1600</v>
      </c>
      <c r="D198" t="s">
        <v>94</v>
      </c>
      <c r="E198" t="s">
        <v>173</v>
      </c>
      <c r="F198" t="s">
        <v>70</v>
      </c>
      <c r="H198" s="1" t="s">
        <v>172</v>
      </c>
      <c r="I198">
        <v>2012</v>
      </c>
      <c r="J198" t="s">
        <v>16</v>
      </c>
      <c r="K198" t="s">
        <v>38</v>
      </c>
    </row>
    <row r="199" spans="1:11" ht="57.6" x14ac:dyDescent="0.3">
      <c r="A199" t="s">
        <v>11</v>
      </c>
      <c r="B199" t="str">
        <f t="shared" si="5"/>
        <v>2013-05-16</v>
      </c>
      <c r="C199" t="str">
        <f>"1630"</f>
        <v>1630</v>
      </c>
      <c r="D199" t="s">
        <v>79</v>
      </c>
      <c r="F199" t="s">
        <v>70</v>
      </c>
      <c r="H199" s="1" t="s">
        <v>80</v>
      </c>
      <c r="I199">
        <v>2011</v>
      </c>
      <c r="J199" t="s">
        <v>16</v>
      </c>
      <c r="K199" t="s">
        <v>38</v>
      </c>
    </row>
    <row r="200" spans="1:11" ht="57.6" x14ac:dyDescent="0.3">
      <c r="A200" t="s">
        <v>11</v>
      </c>
      <c r="B200" t="str">
        <f t="shared" si="5"/>
        <v>2013-05-16</v>
      </c>
      <c r="C200" t="str">
        <f>"1700"</f>
        <v>1700</v>
      </c>
      <c r="D200" t="s">
        <v>91</v>
      </c>
      <c r="F200" t="s">
        <v>70</v>
      </c>
      <c r="H200" s="1" t="s">
        <v>92</v>
      </c>
      <c r="I200">
        <v>0</v>
      </c>
      <c r="J200" t="s">
        <v>16</v>
      </c>
      <c r="K200" t="s">
        <v>93</v>
      </c>
    </row>
    <row r="201" spans="1:11" ht="57.6" x14ac:dyDescent="0.3">
      <c r="A201" t="s">
        <v>11</v>
      </c>
      <c r="B201" t="str">
        <f t="shared" si="5"/>
        <v>2013-05-16</v>
      </c>
      <c r="C201" t="str">
        <f>"1730"</f>
        <v>1730</v>
      </c>
      <c r="D201" t="s">
        <v>114</v>
      </c>
      <c r="F201" t="s">
        <v>21</v>
      </c>
      <c r="H201" s="1" t="s">
        <v>115</v>
      </c>
      <c r="I201">
        <v>2013</v>
      </c>
      <c r="J201" t="s">
        <v>16</v>
      </c>
      <c r="K201" t="s">
        <v>23</v>
      </c>
    </row>
    <row r="202" spans="1:11" ht="43.2" x14ac:dyDescent="0.3">
      <c r="A202" t="s">
        <v>11</v>
      </c>
      <c r="B202" t="str">
        <f t="shared" si="5"/>
        <v>2013-05-16</v>
      </c>
      <c r="C202" t="str">
        <f>"1800"</f>
        <v>1800</v>
      </c>
      <c r="D202" t="s">
        <v>69</v>
      </c>
      <c r="F202" t="s">
        <v>70</v>
      </c>
      <c r="H202" s="1" t="s">
        <v>178</v>
      </c>
      <c r="I202">
        <v>2008</v>
      </c>
      <c r="J202" t="s">
        <v>16</v>
      </c>
      <c r="K202" t="s">
        <v>216</v>
      </c>
    </row>
    <row r="203" spans="1:11" ht="57.6" x14ac:dyDescent="0.3">
      <c r="A203" t="s">
        <v>11</v>
      </c>
      <c r="B203" t="str">
        <f t="shared" si="5"/>
        <v>2013-05-16</v>
      </c>
      <c r="C203" t="str">
        <f>"1830"</f>
        <v>1830</v>
      </c>
      <c r="D203" t="s">
        <v>102</v>
      </c>
      <c r="E203" t="s">
        <v>218</v>
      </c>
      <c r="F203" t="s">
        <v>70</v>
      </c>
      <c r="H203" s="1" t="s">
        <v>217</v>
      </c>
      <c r="I203">
        <v>2009</v>
      </c>
      <c r="J203" t="s">
        <v>16</v>
      </c>
      <c r="K203" t="s">
        <v>41</v>
      </c>
    </row>
    <row r="204" spans="1:11" ht="57.6" x14ac:dyDescent="0.3">
      <c r="A204" t="s">
        <v>11</v>
      </c>
      <c r="B204" t="str">
        <f t="shared" si="5"/>
        <v>2013-05-16</v>
      </c>
      <c r="C204" t="str">
        <f>"1900"</f>
        <v>1900</v>
      </c>
      <c r="D204" t="s">
        <v>114</v>
      </c>
      <c r="F204" t="s">
        <v>21</v>
      </c>
      <c r="H204" s="1" t="s">
        <v>115</v>
      </c>
      <c r="I204">
        <v>2013</v>
      </c>
      <c r="J204" t="s">
        <v>16</v>
      </c>
      <c r="K204" t="s">
        <v>23</v>
      </c>
    </row>
    <row r="205" spans="1:11" ht="72" x14ac:dyDescent="0.3">
      <c r="A205" t="s">
        <v>11</v>
      </c>
      <c r="B205" t="str">
        <f t="shared" si="5"/>
        <v>2013-05-16</v>
      </c>
      <c r="C205" t="str">
        <f>"1930"</f>
        <v>1930</v>
      </c>
      <c r="D205" t="s">
        <v>219</v>
      </c>
      <c r="F205" t="s">
        <v>21</v>
      </c>
      <c r="H205" s="1" t="s">
        <v>220</v>
      </c>
      <c r="I205">
        <v>2013</v>
      </c>
      <c r="J205" t="s">
        <v>16</v>
      </c>
      <c r="K205" t="s">
        <v>23</v>
      </c>
    </row>
    <row r="206" spans="1:11" ht="57.6" x14ac:dyDescent="0.3">
      <c r="A206" t="s">
        <v>11</v>
      </c>
      <c r="B206" t="str">
        <f t="shared" si="5"/>
        <v>2013-05-16</v>
      </c>
      <c r="C206" t="str">
        <f>"2030"</f>
        <v>2030</v>
      </c>
      <c r="D206" t="s">
        <v>221</v>
      </c>
      <c r="F206" t="s">
        <v>21</v>
      </c>
      <c r="H206" s="1" t="s">
        <v>222</v>
      </c>
      <c r="I206">
        <v>2013</v>
      </c>
      <c r="J206" t="s">
        <v>16</v>
      </c>
      <c r="K206" t="s">
        <v>23</v>
      </c>
    </row>
    <row r="207" spans="1:11" ht="72" x14ac:dyDescent="0.3">
      <c r="A207" t="s">
        <v>11</v>
      </c>
      <c r="B207" t="str">
        <f t="shared" si="5"/>
        <v>2013-05-16</v>
      </c>
      <c r="C207" t="str">
        <f>"2130"</f>
        <v>2130</v>
      </c>
      <c r="D207" t="s">
        <v>223</v>
      </c>
      <c r="E207" t="s">
        <v>15</v>
      </c>
      <c r="F207" t="s">
        <v>60</v>
      </c>
      <c r="G207" t="s">
        <v>224</v>
      </c>
      <c r="H207" s="1" t="s">
        <v>225</v>
      </c>
      <c r="I207">
        <v>2005</v>
      </c>
      <c r="J207" t="s">
        <v>16</v>
      </c>
      <c r="K207" t="s">
        <v>41</v>
      </c>
    </row>
    <row r="208" spans="1:11" ht="43.2" x14ac:dyDescent="0.3">
      <c r="A208" t="s">
        <v>11</v>
      </c>
      <c r="B208" t="str">
        <f t="shared" si="5"/>
        <v>2013-05-16</v>
      </c>
      <c r="C208" t="str">
        <f>"2200"</f>
        <v>2200</v>
      </c>
      <c r="D208" t="s">
        <v>226</v>
      </c>
      <c r="E208" t="s">
        <v>229</v>
      </c>
      <c r="F208" t="s">
        <v>60</v>
      </c>
      <c r="G208" t="s">
        <v>227</v>
      </c>
      <c r="H208" s="1" t="s">
        <v>228</v>
      </c>
      <c r="I208">
        <v>2008</v>
      </c>
      <c r="J208" t="s">
        <v>35</v>
      </c>
      <c r="K208" t="s">
        <v>41</v>
      </c>
    </row>
    <row r="209" spans="1:11" ht="57.6" x14ac:dyDescent="0.3">
      <c r="A209" t="s">
        <v>11</v>
      </c>
      <c r="B209" t="str">
        <f t="shared" si="5"/>
        <v>2013-05-16</v>
      </c>
      <c r="C209" t="str">
        <f>"2230"</f>
        <v>2230</v>
      </c>
      <c r="D209" t="s">
        <v>221</v>
      </c>
      <c r="F209" t="s">
        <v>21</v>
      </c>
      <c r="H209" s="1" t="s">
        <v>222</v>
      </c>
      <c r="I209">
        <v>2013</v>
      </c>
      <c r="J209" t="s">
        <v>16</v>
      </c>
      <c r="K209" t="s">
        <v>23</v>
      </c>
    </row>
    <row r="210" spans="1:11" ht="57.6" x14ac:dyDescent="0.3">
      <c r="A210" t="s">
        <v>11</v>
      </c>
      <c r="B210" t="str">
        <f t="shared" si="5"/>
        <v>2013-05-16</v>
      </c>
      <c r="C210" t="str">
        <f>"2330"</f>
        <v>2330</v>
      </c>
      <c r="D210" t="s">
        <v>114</v>
      </c>
      <c r="F210" t="s">
        <v>21</v>
      </c>
      <c r="H210" s="1" t="s">
        <v>115</v>
      </c>
      <c r="I210">
        <v>2013</v>
      </c>
      <c r="J210" t="s">
        <v>16</v>
      </c>
      <c r="K210" t="s">
        <v>23</v>
      </c>
    </row>
    <row r="211" spans="1:11" ht="72" x14ac:dyDescent="0.3">
      <c r="A211" t="s">
        <v>11</v>
      </c>
      <c r="B211" t="str">
        <f t="shared" ref="B211:B251" si="6">"2013-05-17"</f>
        <v>2013-05-17</v>
      </c>
      <c r="C211" t="str">
        <f>"0000"</f>
        <v>0000</v>
      </c>
      <c r="D211" t="s">
        <v>219</v>
      </c>
      <c r="F211" t="s">
        <v>21</v>
      </c>
      <c r="H211" s="1" t="s">
        <v>220</v>
      </c>
      <c r="I211">
        <v>2013</v>
      </c>
      <c r="J211" t="s">
        <v>16</v>
      </c>
      <c r="K211" t="s">
        <v>23</v>
      </c>
    </row>
    <row r="212" spans="1:11" ht="57.6" x14ac:dyDescent="0.3">
      <c r="A212" t="s">
        <v>11</v>
      </c>
      <c r="B212" t="str">
        <f t="shared" si="6"/>
        <v>2013-05-17</v>
      </c>
      <c r="C212" t="str">
        <f>"0100"</f>
        <v>0100</v>
      </c>
      <c r="D212" t="s">
        <v>221</v>
      </c>
      <c r="F212" t="s">
        <v>21</v>
      </c>
      <c r="H212" s="1" t="s">
        <v>222</v>
      </c>
      <c r="I212">
        <v>2013</v>
      </c>
      <c r="J212" t="s">
        <v>16</v>
      </c>
      <c r="K212" t="s">
        <v>23</v>
      </c>
    </row>
    <row r="213" spans="1:11" ht="57.6" x14ac:dyDescent="0.3">
      <c r="A213" t="s">
        <v>11</v>
      </c>
      <c r="B213" t="str">
        <f t="shared" si="6"/>
        <v>2013-05-17</v>
      </c>
      <c r="C213" t="str">
        <f>"0200"</f>
        <v>0200</v>
      </c>
      <c r="D213" t="s">
        <v>102</v>
      </c>
      <c r="F213" t="s">
        <v>70</v>
      </c>
      <c r="H213" s="1" t="s">
        <v>230</v>
      </c>
      <c r="I213">
        <v>2009</v>
      </c>
      <c r="J213" t="s">
        <v>16</v>
      </c>
      <c r="K213" t="s">
        <v>231</v>
      </c>
    </row>
    <row r="214" spans="1:11" ht="57.6" x14ac:dyDescent="0.3">
      <c r="A214" t="s">
        <v>11</v>
      </c>
      <c r="B214" t="str">
        <f t="shared" si="6"/>
        <v>2013-05-17</v>
      </c>
      <c r="C214" t="str">
        <f>"0500"</f>
        <v>0500</v>
      </c>
      <c r="D214" t="s">
        <v>232</v>
      </c>
      <c r="F214" t="s">
        <v>13</v>
      </c>
      <c r="G214" t="s">
        <v>43</v>
      </c>
      <c r="H214" s="1" t="s">
        <v>233</v>
      </c>
      <c r="I214">
        <v>2012</v>
      </c>
      <c r="J214" t="s">
        <v>16</v>
      </c>
      <c r="K214" t="s">
        <v>163</v>
      </c>
    </row>
    <row r="215" spans="1:11" ht="57.6" x14ac:dyDescent="0.3">
      <c r="A215" t="s">
        <v>11</v>
      </c>
      <c r="B215" t="str">
        <f t="shared" si="6"/>
        <v>2013-05-17</v>
      </c>
      <c r="C215" t="str">
        <f>"0600"</f>
        <v>0600</v>
      </c>
      <c r="D215" t="s">
        <v>73</v>
      </c>
      <c r="F215" t="s">
        <v>13</v>
      </c>
      <c r="G215" t="s">
        <v>43</v>
      </c>
      <c r="H215" s="1" t="s">
        <v>74</v>
      </c>
      <c r="I215">
        <v>2011</v>
      </c>
      <c r="J215" t="s">
        <v>16</v>
      </c>
      <c r="K215" t="s">
        <v>38</v>
      </c>
    </row>
    <row r="216" spans="1:11" ht="57.6" x14ac:dyDescent="0.3">
      <c r="A216" t="s">
        <v>11</v>
      </c>
      <c r="B216" t="str">
        <f t="shared" si="6"/>
        <v>2013-05-17</v>
      </c>
      <c r="C216" t="str">
        <f>"0630"</f>
        <v>0630</v>
      </c>
      <c r="D216" t="s">
        <v>76</v>
      </c>
      <c r="E216" t="s">
        <v>234</v>
      </c>
      <c r="F216" t="s">
        <v>70</v>
      </c>
      <c r="H216" s="1" t="s">
        <v>77</v>
      </c>
      <c r="I216">
        <v>2005</v>
      </c>
      <c r="J216" t="s">
        <v>46</v>
      </c>
      <c r="K216" t="s">
        <v>75</v>
      </c>
    </row>
    <row r="217" spans="1:11" ht="57.6" x14ac:dyDescent="0.3">
      <c r="A217" t="s">
        <v>11</v>
      </c>
      <c r="B217" t="str">
        <f t="shared" si="6"/>
        <v>2013-05-17</v>
      </c>
      <c r="C217" t="str">
        <f>"0700"</f>
        <v>0700</v>
      </c>
      <c r="D217" t="s">
        <v>79</v>
      </c>
      <c r="F217" t="s">
        <v>70</v>
      </c>
      <c r="H217" s="1" t="s">
        <v>80</v>
      </c>
      <c r="I217">
        <v>2011</v>
      </c>
      <c r="J217" t="s">
        <v>16</v>
      </c>
      <c r="K217" t="s">
        <v>38</v>
      </c>
    </row>
    <row r="218" spans="1:11" ht="43.2" x14ac:dyDescent="0.3">
      <c r="A218" t="s">
        <v>11</v>
      </c>
      <c r="B218" t="str">
        <f t="shared" si="6"/>
        <v>2013-05-17</v>
      </c>
      <c r="C218" t="str">
        <f>"0730"</f>
        <v>0730</v>
      </c>
      <c r="D218" t="s">
        <v>81</v>
      </c>
      <c r="E218" t="s">
        <v>235</v>
      </c>
      <c r="F218" t="s">
        <v>70</v>
      </c>
      <c r="H218" s="1" t="s">
        <v>82</v>
      </c>
      <c r="I218">
        <v>2002</v>
      </c>
      <c r="J218" t="s">
        <v>46</v>
      </c>
      <c r="K218" t="s">
        <v>141</v>
      </c>
    </row>
    <row r="219" spans="1:11" ht="57.6" x14ac:dyDescent="0.3">
      <c r="A219" t="s">
        <v>11</v>
      </c>
      <c r="B219" t="str">
        <f t="shared" si="6"/>
        <v>2013-05-17</v>
      </c>
      <c r="C219" t="str">
        <f>"0745"</f>
        <v>0745</v>
      </c>
      <c r="D219" t="s">
        <v>85</v>
      </c>
      <c r="E219" t="s">
        <v>278</v>
      </c>
      <c r="F219" t="s">
        <v>13</v>
      </c>
      <c r="H219" s="1" t="s">
        <v>86</v>
      </c>
      <c r="I219">
        <v>2009</v>
      </c>
      <c r="J219" t="s">
        <v>16</v>
      </c>
      <c r="K219" t="s">
        <v>87</v>
      </c>
    </row>
    <row r="220" spans="1:11" ht="57.6" x14ac:dyDescent="0.3">
      <c r="A220" t="s">
        <v>11</v>
      </c>
      <c r="B220" t="str">
        <f t="shared" si="6"/>
        <v>2013-05-17</v>
      </c>
      <c r="C220" t="str">
        <f>"0750"</f>
        <v>0750</v>
      </c>
      <c r="D220" t="s">
        <v>88</v>
      </c>
      <c r="E220" t="s">
        <v>237</v>
      </c>
      <c r="F220" t="s">
        <v>70</v>
      </c>
      <c r="H220" s="1" t="s">
        <v>236</v>
      </c>
      <c r="I220">
        <v>1995</v>
      </c>
      <c r="J220" t="s">
        <v>16</v>
      </c>
      <c r="K220" t="s">
        <v>87</v>
      </c>
    </row>
    <row r="221" spans="1:11" ht="57.6" x14ac:dyDescent="0.3">
      <c r="A221" t="s">
        <v>11</v>
      </c>
      <c r="B221" t="str">
        <f t="shared" si="6"/>
        <v>2013-05-17</v>
      </c>
      <c r="C221" t="str">
        <f>"0755"</f>
        <v>0755</v>
      </c>
      <c r="D221" t="s">
        <v>85</v>
      </c>
      <c r="E221" t="s">
        <v>279</v>
      </c>
      <c r="F221" t="s">
        <v>13</v>
      </c>
      <c r="H221" s="1" t="s">
        <v>86</v>
      </c>
      <c r="I221">
        <v>2009</v>
      </c>
      <c r="J221" t="s">
        <v>16</v>
      </c>
      <c r="K221" t="s">
        <v>87</v>
      </c>
    </row>
    <row r="222" spans="1:11" ht="57.6" x14ac:dyDescent="0.3">
      <c r="A222" t="s">
        <v>11</v>
      </c>
      <c r="B222" t="str">
        <f t="shared" si="6"/>
        <v>2013-05-17</v>
      </c>
      <c r="C222" t="str">
        <f>"0800"</f>
        <v>0800</v>
      </c>
      <c r="D222" t="s">
        <v>91</v>
      </c>
      <c r="F222" t="s">
        <v>70</v>
      </c>
      <c r="H222" s="1" t="s">
        <v>92</v>
      </c>
      <c r="I222">
        <v>0</v>
      </c>
      <c r="J222" t="s">
        <v>16</v>
      </c>
      <c r="K222" t="s">
        <v>93</v>
      </c>
    </row>
    <row r="223" spans="1:11" ht="43.2" x14ac:dyDescent="0.3">
      <c r="A223" t="s">
        <v>11</v>
      </c>
      <c r="B223" t="str">
        <f t="shared" si="6"/>
        <v>2013-05-17</v>
      </c>
      <c r="C223" t="str">
        <f>"0830"</f>
        <v>0830</v>
      </c>
      <c r="D223" t="s">
        <v>94</v>
      </c>
      <c r="E223" t="s">
        <v>239</v>
      </c>
      <c r="F223" t="s">
        <v>70</v>
      </c>
      <c r="H223" s="1" t="s">
        <v>238</v>
      </c>
      <c r="I223">
        <v>2012</v>
      </c>
      <c r="J223" t="s">
        <v>16</v>
      </c>
      <c r="K223" t="s">
        <v>75</v>
      </c>
    </row>
    <row r="224" spans="1:11" ht="28.8" x14ac:dyDescent="0.3">
      <c r="A224" t="s">
        <v>11</v>
      </c>
      <c r="B224" t="str">
        <f t="shared" si="6"/>
        <v>2013-05-17</v>
      </c>
      <c r="C224" t="str">
        <f>"0900"</f>
        <v>0900</v>
      </c>
      <c r="D224" t="s">
        <v>97</v>
      </c>
      <c r="E224" t="s">
        <v>241</v>
      </c>
      <c r="F224" t="s">
        <v>70</v>
      </c>
      <c r="H224" s="1" t="s">
        <v>240</v>
      </c>
      <c r="I224">
        <v>2009</v>
      </c>
      <c r="J224" t="s">
        <v>16</v>
      </c>
      <c r="K224" t="s">
        <v>41</v>
      </c>
    </row>
    <row r="225" spans="1:11" ht="43.2" x14ac:dyDescent="0.3">
      <c r="A225" t="s">
        <v>11</v>
      </c>
      <c r="B225" t="str">
        <f t="shared" si="6"/>
        <v>2013-05-17</v>
      </c>
      <c r="C225" t="str">
        <f>"0930"</f>
        <v>0930</v>
      </c>
      <c r="D225" t="s">
        <v>100</v>
      </c>
      <c r="F225" t="s">
        <v>70</v>
      </c>
      <c r="H225" s="1" t="s">
        <v>101</v>
      </c>
      <c r="I225">
        <v>2010</v>
      </c>
      <c r="J225" t="s">
        <v>46</v>
      </c>
      <c r="K225" t="s">
        <v>38</v>
      </c>
    </row>
    <row r="226" spans="1:11" ht="43.2" x14ac:dyDescent="0.3">
      <c r="A226" t="s">
        <v>11</v>
      </c>
      <c r="B226" t="str">
        <f t="shared" si="6"/>
        <v>2013-05-17</v>
      </c>
      <c r="C226" t="str">
        <f>"1000"</f>
        <v>1000</v>
      </c>
      <c r="D226" t="s">
        <v>69</v>
      </c>
      <c r="F226" t="s">
        <v>70</v>
      </c>
      <c r="H226" s="1" t="s">
        <v>178</v>
      </c>
      <c r="I226">
        <v>2008</v>
      </c>
      <c r="J226" t="s">
        <v>16</v>
      </c>
      <c r="K226" t="s">
        <v>216</v>
      </c>
    </row>
    <row r="227" spans="1:11" ht="57.6" x14ac:dyDescent="0.3">
      <c r="A227" t="s">
        <v>11</v>
      </c>
      <c r="B227" t="str">
        <f t="shared" si="6"/>
        <v>2013-05-17</v>
      </c>
      <c r="C227" t="str">
        <f>"1030"</f>
        <v>1030</v>
      </c>
      <c r="D227" t="s">
        <v>102</v>
      </c>
      <c r="E227" t="s">
        <v>218</v>
      </c>
      <c r="F227" t="s">
        <v>70</v>
      </c>
      <c r="H227" s="1" t="s">
        <v>217</v>
      </c>
      <c r="I227">
        <v>2009</v>
      </c>
      <c r="J227" t="s">
        <v>16</v>
      </c>
      <c r="K227" t="s">
        <v>41</v>
      </c>
    </row>
    <row r="228" spans="1:11" ht="72" x14ac:dyDescent="0.3">
      <c r="A228" t="s">
        <v>11</v>
      </c>
      <c r="B228" t="str">
        <f t="shared" si="6"/>
        <v>2013-05-17</v>
      </c>
      <c r="C228" t="str">
        <f>"1100"</f>
        <v>1100</v>
      </c>
      <c r="D228" t="s">
        <v>219</v>
      </c>
      <c r="F228" t="s">
        <v>21</v>
      </c>
      <c r="H228" s="1" t="s">
        <v>220</v>
      </c>
      <c r="I228">
        <v>2013</v>
      </c>
      <c r="J228" t="s">
        <v>16</v>
      </c>
      <c r="K228" t="s">
        <v>23</v>
      </c>
    </row>
    <row r="229" spans="1:11" ht="57.6" x14ac:dyDescent="0.3">
      <c r="A229" t="s">
        <v>11</v>
      </c>
      <c r="B229" t="str">
        <f t="shared" si="6"/>
        <v>2013-05-17</v>
      </c>
      <c r="C229" t="str">
        <f>"1200"</f>
        <v>1200</v>
      </c>
      <c r="D229" t="s">
        <v>221</v>
      </c>
      <c r="F229" t="s">
        <v>21</v>
      </c>
      <c r="H229" s="1" t="s">
        <v>222</v>
      </c>
      <c r="I229">
        <v>2013</v>
      </c>
      <c r="J229" t="s">
        <v>16</v>
      </c>
      <c r="K229" t="s">
        <v>23</v>
      </c>
    </row>
    <row r="230" spans="1:11" ht="43.2" x14ac:dyDescent="0.3">
      <c r="A230" t="s">
        <v>11</v>
      </c>
      <c r="B230" t="str">
        <f t="shared" si="6"/>
        <v>2013-05-17</v>
      </c>
      <c r="C230" t="str">
        <f>"1300"</f>
        <v>1300</v>
      </c>
      <c r="D230" t="s">
        <v>242</v>
      </c>
      <c r="F230" t="s">
        <v>70</v>
      </c>
      <c r="H230" s="1" t="s">
        <v>243</v>
      </c>
      <c r="I230">
        <v>1996</v>
      </c>
      <c r="J230" t="s">
        <v>16</v>
      </c>
      <c r="K230" t="s">
        <v>72</v>
      </c>
    </row>
    <row r="231" spans="1:11" ht="43.2" x14ac:dyDescent="0.3">
      <c r="A231" t="s">
        <v>11</v>
      </c>
      <c r="B231" t="str">
        <f t="shared" si="6"/>
        <v>2013-05-17</v>
      </c>
      <c r="C231" t="str">
        <f>"1400"</f>
        <v>1400</v>
      </c>
      <c r="D231" t="s">
        <v>69</v>
      </c>
      <c r="F231" t="s">
        <v>70</v>
      </c>
      <c r="H231" s="1" t="s">
        <v>244</v>
      </c>
      <c r="I231">
        <v>2008</v>
      </c>
      <c r="J231" t="s">
        <v>16</v>
      </c>
      <c r="K231" t="s">
        <v>93</v>
      </c>
    </row>
    <row r="232" spans="1:11" ht="43.2" x14ac:dyDescent="0.3">
      <c r="A232" t="s">
        <v>11</v>
      </c>
      <c r="B232" t="str">
        <f t="shared" si="6"/>
        <v>2013-05-17</v>
      </c>
      <c r="C232" t="str">
        <f>"1430"</f>
        <v>1430</v>
      </c>
      <c r="D232" t="s">
        <v>100</v>
      </c>
      <c r="F232" t="s">
        <v>70</v>
      </c>
      <c r="H232" s="1" t="s">
        <v>101</v>
      </c>
      <c r="I232">
        <v>2010</v>
      </c>
      <c r="J232" t="s">
        <v>46</v>
      </c>
      <c r="K232" t="s">
        <v>38</v>
      </c>
    </row>
    <row r="233" spans="1:11" ht="57.6" x14ac:dyDescent="0.3">
      <c r="A233" t="s">
        <v>11</v>
      </c>
      <c r="B233" t="str">
        <f t="shared" si="6"/>
        <v>2013-05-17</v>
      </c>
      <c r="C233" t="str">
        <f>"1500"</f>
        <v>1500</v>
      </c>
      <c r="D233" t="s">
        <v>73</v>
      </c>
      <c r="F233" t="s">
        <v>13</v>
      </c>
      <c r="G233" t="s">
        <v>43</v>
      </c>
      <c r="H233" s="1" t="s">
        <v>74</v>
      </c>
      <c r="I233">
        <v>2011</v>
      </c>
      <c r="J233" t="s">
        <v>16</v>
      </c>
      <c r="K233" t="s">
        <v>38</v>
      </c>
    </row>
    <row r="234" spans="1:11" ht="43.2" x14ac:dyDescent="0.3">
      <c r="A234" t="s">
        <v>11</v>
      </c>
      <c r="B234" t="str">
        <f t="shared" si="6"/>
        <v>2013-05-17</v>
      </c>
      <c r="C234" t="str">
        <f>"1530"</f>
        <v>1530</v>
      </c>
      <c r="D234" t="s">
        <v>81</v>
      </c>
      <c r="E234" t="s">
        <v>140</v>
      </c>
      <c r="F234" t="s">
        <v>70</v>
      </c>
      <c r="H234" s="1" t="s">
        <v>82</v>
      </c>
      <c r="I234">
        <v>2002</v>
      </c>
      <c r="J234" t="s">
        <v>46</v>
      </c>
      <c r="K234" t="s">
        <v>141</v>
      </c>
    </row>
    <row r="235" spans="1:11" ht="57.6" x14ac:dyDescent="0.3">
      <c r="A235" t="s">
        <v>11</v>
      </c>
      <c r="B235" t="str">
        <f t="shared" si="6"/>
        <v>2013-05-17</v>
      </c>
      <c r="C235" t="str">
        <f>"1545"</f>
        <v>1545</v>
      </c>
      <c r="D235" t="s">
        <v>85</v>
      </c>
      <c r="E235" t="s">
        <v>282</v>
      </c>
      <c r="F235" t="s">
        <v>13</v>
      </c>
      <c r="H235" s="1" t="s">
        <v>86</v>
      </c>
      <c r="I235">
        <v>2009</v>
      </c>
      <c r="J235" t="s">
        <v>16</v>
      </c>
      <c r="K235" t="s">
        <v>87</v>
      </c>
    </row>
    <row r="236" spans="1:11" ht="28.8" x14ac:dyDescent="0.3">
      <c r="A236" t="s">
        <v>11</v>
      </c>
      <c r="B236" t="str">
        <f t="shared" si="6"/>
        <v>2013-05-17</v>
      </c>
      <c r="C236" t="str">
        <f>"1550"</f>
        <v>1550</v>
      </c>
      <c r="D236" t="s">
        <v>108</v>
      </c>
      <c r="E236" t="s">
        <v>245</v>
      </c>
      <c r="F236" t="s">
        <v>70</v>
      </c>
      <c r="H236" s="1" t="s">
        <v>109</v>
      </c>
      <c r="I236">
        <v>2011</v>
      </c>
      <c r="J236" t="s">
        <v>16</v>
      </c>
      <c r="K236" t="s">
        <v>111</v>
      </c>
    </row>
    <row r="237" spans="1:11" ht="57.6" x14ac:dyDescent="0.3">
      <c r="A237" t="s">
        <v>11</v>
      </c>
      <c r="B237" t="str">
        <f t="shared" si="6"/>
        <v>2013-05-17</v>
      </c>
      <c r="C237" t="str">
        <f>"1555"</f>
        <v>1555</v>
      </c>
      <c r="D237" t="s">
        <v>85</v>
      </c>
      <c r="E237" t="s">
        <v>281</v>
      </c>
      <c r="F237" t="s">
        <v>13</v>
      </c>
      <c r="H237" s="1" t="s">
        <v>86</v>
      </c>
      <c r="I237">
        <v>2009</v>
      </c>
      <c r="J237" t="s">
        <v>16</v>
      </c>
      <c r="K237" t="s">
        <v>87</v>
      </c>
    </row>
    <row r="238" spans="1:11" ht="57.6" x14ac:dyDescent="0.3">
      <c r="A238" t="s">
        <v>11</v>
      </c>
      <c r="B238" t="str">
        <f t="shared" si="6"/>
        <v>2013-05-17</v>
      </c>
      <c r="C238" t="str">
        <f>"1600"</f>
        <v>1600</v>
      </c>
      <c r="D238" t="s">
        <v>94</v>
      </c>
      <c r="E238" t="s">
        <v>207</v>
      </c>
      <c r="F238" t="s">
        <v>70</v>
      </c>
      <c r="H238" s="1" t="s">
        <v>206</v>
      </c>
      <c r="I238">
        <v>2012</v>
      </c>
      <c r="J238" t="s">
        <v>16</v>
      </c>
      <c r="K238" t="s">
        <v>75</v>
      </c>
    </row>
    <row r="239" spans="1:11" ht="57.6" x14ac:dyDescent="0.3">
      <c r="A239" t="s">
        <v>11</v>
      </c>
      <c r="B239" t="str">
        <f t="shared" si="6"/>
        <v>2013-05-17</v>
      </c>
      <c r="C239" t="str">
        <f>"1630"</f>
        <v>1630</v>
      </c>
      <c r="D239" t="s">
        <v>79</v>
      </c>
      <c r="F239" t="s">
        <v>70</v>
      </c>
      <c r="H239" s="1" t="s">
        <v>80</v>
      </c>
      <c r="I239">
        <v>2011</v>
      </c>
      <c r="J239" t="s">
        <v>16</v>
      </c>
      <c r="K239" t="s">
        <v>38</v>
      </c>
    </row>
    <row r="240" spans="1:11" ht="57.6" x14ac:dyDescent="0.3">
      <c r="A240" t="s">
        <v>11</v>
      </c>
      <c r="B240" t="str">
        <f t="shared" si="6"/>
        <v>2013-05-17</v>
      </c>
      <c r="C240" t="str">
        <f>"1700"</f>
        <v>1700</v>
      </c>
      <c r="D240" t="s">
        <v>91</v>
      </c>
      <c r="F240" t="s">
        <v>70</v>
      </c>
      <c r="H240" s="1" t="s">
        <v>92</v>
      </c>
      <c r="I240">
        <v>0</v>
      </c>
      <c r="J240" t="s">
        <v>16</v>
      </c>
      <c r="K240" t="s">
        <v>41</v>
      </c>
    </row>
    <row r="241" spans="1:11" ht="57.6" x14ac:dyDescent="0.3">
      <c r="A241" t="s">
        <v>11</v>
      </c>
      <c r="B241" t="str">
        <f t="shared" si="6"/>
        <v>2013-05-17</v>
      </c>
      <c r="C241" t="str">
        <f>"1730"</f>
        <v>1730</v>
      </c>
      <c r="D241" t="s">
        <v>114</v>
      </c>
      <c r="F241" t="s">
        <v>21</v>
      </c>
      <c r="H241" s="1" t="s">
        <v>115</v>
      </c>
      <c r="I241">
        <v>2013</v>
      </c>
      <c r="J241" t="s">
        <v>16</v>
      </c>
      <c r="K241" t="s">
        <v>23</v>
      </c>
    </row>
    <row r="242" spans="1:11" ht="43.2" x14ac:dyDescent="0.3">
      <c r="A242" t="s">
        <v>11</v>
      </c>
      <c r="B242" t="str">
        <f t="shared" si="6"/>
        <v>2013-05-17</v>
      </c>
      <c r="C242" t="str">
        <f>"1800"</f>
        <v>1800</v>
      </c>
      <c r="D242" t="s">
        <v>36</v>
      </c>
      <c r="F242" t="s">
        <v>21</v>
      </c>
      <c r="H242" s="1" t="s">
        <v>37</v>
      </c>
      <c r="I242">
        <v>2013</v>
      </c>
      <c r="J242" t="s">
        <v>16</v>
      </c>
      <c r="K242" t="s">
        <v>38</v>
      </c>
    </row>
    <row r="243" spans="1:11" ht="28.8" x14ac:dyDescent="0.3">
      <c r="A243" t="s">
        <v>11</v>
      </c>
      <c r="B243" t="str">
        <f t="shared" si="6"/>
        <v>2013-05-17</v>
      </c>
      <c r="C243" t="str">
        <f>"1830"</f>
        <v>1830</v>
      </c>
      <c r="D243" t="s">
        <v>102</v>
      </c>
      <c r="E243" t="s">
        <v>247</v>
      </c>
      <c r="F243" t="s">
        <v>70</v>
      </c>
      <c r="H243" s="1" t="s">
        <v>246</v>
      </c>
      <c r="I243">
        <v>2009</v>
      </c>
      <c r="J243" t="s">
        <v>16</v>
      </c>
      <c r="K243" t="s">
        <v>41</v>
      </c>
    </row>
    <row r="244" spans="1:11" ht="57.6" x14ac:dyDescent="0.3">
      <c r="A244" t="s">
        <v>11</v>
      </c>
      <c r="B244" t="str">
        <f t="shared" si="6"/>
        <v>2013-05-17</v>
      </c>
      <c r="C244" t="str">
        <f>"1900"</f>
        <v>1900</v>
      </c>
      <c r="D244" t="s">
        <v>114</v>
      </c>
      <c r="F244" t="s">
        <v>21</v>
      </c>
      <c r="H244" s="1" t="s">
        <v>115</v>
      </c>
      <c r="I244">
        <v>2013</v>
      </c>
      <c r="J244" t="s">
        <v>16</v>
      </c>
      <c r="K244" t="s">
        <v>23</v>
      </c>
    </row>
    <row r="245" spans="1:11" ht="43.2" x14ac:dyDescent="0.3">
      <c r="A245" t="s">
        <v>11</v>
      </c>
      <c r="B245" t="str">
        <f t="shared" si="6"/>
        <v>2013-05-17</v>
      </c>
      <c r="C245" t="str">
        <f>"1930"</f>
        <v>1930</v>
      </c>
      <c r="D245" t="s">
        <v>36</v>
      </c>
      <c r="F245" t="s">
        <v>21</v>
      </c>
      <c r="H245" s="1" t="s">
        <v>37</v>
      </c>
      <c r="I245">
        <v>2013</v>
      </c>
      <c r="J245" t="s">
        <v>16</v>
      </c>
      <c r="K245" t="s">
        <v>38</v>
      </c>
    </row>
    <row r="246" spans="1:11" ht="57.6" x14ac:dyDescent="0.3">
      <c r="A246" t="s">
        <v>11</v>
      </c>
      <c r="B246" t="str">
        <f t="shared" si="6"/>
        <v>2013-05-17</v>
      </c>
      <c r="C246" t="str">
        <f>"2000"</f>
        <v>2000</v>
      </c>
      <c r="D246" t="s">
        <v>248</v>
      </c>
      <c r="E246" t="s">
        <v>250</v>
      </c>
      <c r="F246" t="s">
        <v>70</v>
      </c>
      <c r="H246" s="1" t="s">
        <v>249</v>
      </c>
      <c r="I246">
        <v>2011</v>
      </c>
      <c r="J246" t="s">
        <v>16</v>
      </c>
      <c r="K246" t="s">
        <v>52</v>
      </c>
    </row>
    <row r="247" spans="1:11" ht="57.6" x14ac:dyDescent="0.3">
      <c r="A247" t="s">
        <v>11</v>
      </c>
      <c r="B247" t="str">
        <f t="shared" si="6"/>
        <v>2013-05-17</v>
      </c>
      <c r="C247" t="str">
        <f>"2030"</f>
        <v>2030</v>
      </c>
      <c r="D247" t="s">
        <v>126</v>
      </c>
      <c r="F247" t="s">
        <v>13</v>
      </c>
      <c r="G247" t="s">
        <v>251</v>
      </c>
      <c r="H247" s="1" t="s">
        <v>127</v>
      </c>
      <c r="I247">
        <v>0</v>
      </c>
      <c r="J247" t="s">
        <v>15</v>
      </c>
      <c r="K247" t="s">
        <v>38</v>
      </c>
    </row>
    <row r="248" spans="1:11" ht="57.6" x14ac:dyDescent="0.3">
      <c r="A248" t="s">
        <v>11</v>
      </c>
      <c r="B248" t="str">
        <f t="shared" si="6"/>
        <v>2013-05-17</v>
      </c>
      <c r="C248" t="str">
        <f>"2100"</f>
        <v>2100</v>
      </c>
      <c r="D248" t="s">
        <v>124</v>
      </c>
      <c r="F248" t="s">
        <v>54</v>
      </c>
      <c r="G248" t="s">
        <v>49</v>
      </c>
      <c r="H248" s="1" t="s">
        <v>288</v>
      </c>
      <c r="I248">
        <v>0</v>
      </c>
      <c r="J248" t="s">
        <v>15</v>
      </c>
      <c r="K248" t="s">
        <v>125</v>
      </c>
    </row>
    <row r="249" spans="1:11" ht="57.6" x14ac:dyDescent="0.3">
      <c r="A249" t="s">
        <v>11</v>
      </c>
      <c r="B249" t="str">
        <f t="shared" si="6"/>
        <v>2013-05-17</v>
      </c>
      <c r="C249" t="str">
        <f>"2200"</f>
        <v>2200</v>
      </c>
      <c r="D249" t="s">
        <v>252</v>
      </c>
      <c r="E249" t="s">
        <v>15</v>
      </c>
      <c r="F249" t="s">
        <v>54</v>
      </c>
      <c r="G249" t="s">
        <v>224</v>
      </c>
      <c r="H249" s="1" t="s">
        <v>253</v>
      </c>
      <c r="I249">
        <v>0</v>
      </c>
      <c r="J249" t="s">
        <v>16</v>
      </c>
      <c r="K249" t="s">
        <v>254</v>
      </c>
    </row>
    <row r="250" spans="1:11" ht="57.6" x14ac:dyDescent="0.3">
      <c r="A250" t="s">
        <v>11</v>
      </c>
      <c r="B250" t="str">
        <f t="shared" si="6"/>
        <v>2013-05-17</v>
      </c>
      <c r="C250" t="str">
        <f>"2300"</f>
        <v>2300</v>
      </c>
      <c r="D250" t="s">
        <v>114</v>
      </c>
      <c r="F250" t="s">
        <v>21</v>
      </c>
      <c r="H250" s="1" t="s">
        <v>115</v>
      </c>
      <c r="I250">
        <v>2013</v>
      </c>
      <c r="J250" t="s">
        <v>16</v>
      </c>
      <c r="K250" t="s">
        <v>23</v>
      </c>
    </row>
    <row r="251" spans="1:11" ht="43.2" x14ac:dyDescent="0.3">
      <c r="A251" t="s">
        <v>11</v>
      </c>
      <c r="B251" t="str">
        <f t="shared" si="6"/>
        <v>2013-05-17</v>
      </c>
      <c r="C251" t="str">
        <f>"2330"</f>
        <v>2330</v>
      </c>
      <c r="D251" t="s">
        <v>69</v>
      </c>
      <c r="F251" t="s">
        <v>70</v>
      </c>
      <c r="H251" s="1" t="s">
        <v>178</v>
      </c>
      <c r="I251">
        <v>2008</v>
      </c>
      <c r="J251" t="s">
        <v>16</v>
      </c>
      <c r="K251" t="s">
        <v>41</v>
      </c>
    </row>
    <row r="252" spans="1:11" ht="43.2" x14ac:dyDescent="0.3">
      <c r="A252" t="s">
        <v>11</v>
      </c>
      <c r="B252" t="str">
        <f t="shared" ref="B252:B277" si="7">"2013-05-18"</f>
        <v>2013-05-18</v>
      </c>
      <c r="C252" t="str">
        <f>"0000"</f>
        <v>0000</v>
      </c>
      <c r="D252" t="s">
        <v>12</v>
      </c>
      <c r="F252" t="s">
        <v>13</v>
      </c>
      <c r="H252" s="1" t="s">
        <v>14</v>
      </c>
      <c r="I252">
        <v>2012</v>
      </c>
      <c r="J252" t="s">
        <v>16</v>
      </c>
      <c r="K252" t="s">
        <v>18</v>
      </c>
    </row>
    <row r="253" spans="1:11" ht="43.2" x14ac:dyDescent="0.3">
      <c r="A253" t="s">
        <v>11</v>
      </c>
      <c r="B253" t="str">
        <f t="shared" si="7"/>
        <v>2013-05-18</v>
      </c>
      <c r="C253" t="str">
        <f>"0100"</f>
        <v>0100</v>
      </c>
      <c r="D253" t="s">
        <v>12</v>
      </c>
      <c r="F253" t="s">
        <v>13</v>
      </c>
      <c r="H253" s="1" t="s">
        <v>14</v>
      </c>
      <c r="I253">
        <v>2012</v>
      </c>
      <c r="J253" t="s">
        <v>16</v>
      </c>
      <c r="K253" t="s">
        <v>18</v>
      </c>
    </row>
    <row r="254" spans="1:11" ht="43.2" x14ac:dyDescent="0.3">
      <c r="A254" t="s">
        <v>11</v>
      </c>
      <c r="B254" t="str">
        <f t="shared" si="7"/>
        <v>2013-05-18</v>
      </c>
      <c r="C254" t="str">
        <f>"0200"</f>
        <v>0200</v>
      </c>
      <c r="D254" t="s">
        <v>12</v>
      </c>
      <c r="F254" t="s">
        <v>13</v>
      </c>
      <c r="H254" s="1" t="s">
        <v>14</v>
      </c>
      <c r="I254">
        <v>2012</v>
      </c>
      <c r="J254" t="s">
        <v>16</v>
      </c>
      <c r="K254" t="s">
        <v>18</v>
      </c>
    </row>
    <row r="255" spans="1:11" ht="43.2" x14ac:dyDescent="0.3">
      <c r="A255" t="s">
        <v>11</v>
      </c>
      <c r="B255" t="str">
        <f t="shared" si="7"/>
        <v>2013-05-18</v>
      </c>
      <c r="C255" t="str">
        <f>"0300"</f>
        <v>0300</v>
      </c>
      <c r="D255" t="s">
        <v>12</v>
      </c>
      <c r="F255" t="s">
        <v>13</v>
      </c>
      <c r="H255" s="1" t="s">
        <v>14</v>
      </c>
      <c r="I255">
        <v>2012</v>
      </c>
      <c r="J255" t="s">
        <v>16</v>
      </c>
      <c r="K255" t="s">
        <v>18</v>
      </c>
    </row>
    <row r="256" spans="1:11" ht="43.2" x14ac:dyDescent="0.3">
      <c r="A256" t="s">
        <v>11</v>
      </c>
      <c r="B256" t="str">
        <f t="shared" si="7"/>
        <v>2013-05-18</v>
      </c>
      <c r="C256" t="str">
        <f>"0400"</f>
        <v>0400</v>
      </c>
      <c r="D256" t="s">
        <v>12</v>
      </c>
      <c r="F256" t="s">
        <v>13</v>
      </c>
      <c r="H256" s="1" t="s">
        <v>14</v>
      </c>
      <c r="I256">
        <v>2012</v>
      </c>
      <c r="J256" t="s">
        <v>16</v>
      </c>
      <c r="K256" t="s">
        <v>18</v>
      </c>
    </row>
    <row r="257" spans="1:11" ht="43.2" x14ac:dyDescent="0.3">
      <c r="A257" t="s">
        <v>11</v>
      </c>
      <c r="B257" t="str">
        <f t="shared" si="7"/>
        <v>2013-05-18</v>
      </c>
      <c r="C257" t="str">
        <f>"0500"</f>
        <v>0500</v>
      </c>
      <c r="D257" t="s">
        <v>12</v>
      </c>
      <c r="F257" t="s">
        <v>13</v>
      </c>
      <c r="H257" s="1" t="s">
        <v>14</v>
      </c>
      <c r="I257">
        <v>2012</v>
      </c>
      <c r="J257" t="s">
        <v>16</v>
      </c>
      <c r="K257" t="s">
        <v>255</v>
      </c>
    </row>
    <row r="258" spans="1:11" ht="43.2" x14ac:dyDescent="0.3">
      <c r="A258" t="s">
        <v>11</v>
      </c>
      <c r="B258" t="str">
        <f t="shared" si="7"/>
        <v>2013-05-18</v>
      </c>
      <c r="C258" t="str">
        <f>"0600"</f>
        <v>0600</v>
      </c>
      <c r="D258" t="s">
        <v>12</v>
      </c>
      <c r="F258" t="s">
        <v>13</v>
      </c>
      <c r="H258" s="1" t="s">
        <v>14</v>
      </c>
      <c r="I258">
        <v>2012</v>
      </c>
      <c r="J258" t="s">
        <v>16</v>
      </c>
      <c r="K258" t="s">
        <v>131</v>
      </c>
    </row>
    <row r="259" spans="1:11" ht="43.2" x14ac:dyDescent="0.3">
      <c r="A259" t="s">
        <v>11</v>
      </c>
      <c r="B259" t="str">
        <f t="shared" si="7"/>
        <v>2013-05-18</v>
      </c>
      <c r="C259" t="str">
        <f>"0700"</f>
        <v>0700</v>
      </c>
      <c r="D259" t="s">
        <v>12</v>
      </c>
      <c r="F259" t="s">
        <v>13</v>
      </c>
      <c r="H259" s="1" t="s">
        <v>14</v>
      </c>
      <c r="I259">
        <v>2012</v>
      </c>
      <c r="J259" t="s">
        <v>16</v>
      </c>
      <c r="K259" t="s">
        <v>131</v>
      </c>
    </row>
    <row r="260" spans="1:11" ht="43.2" x14ac:dyDescent="0.3">
      <c r="A260" t="s">
        <v>11</v>
      </c>
      <c r="B260" t="str">
        <f t="shared" si="7"/>
        <v>2013-05-18</v>
      </c>
      <c r="C260" t="str">
        <f>"0800"</f>
        <v>0800</v>
      </c>
      <c r="D260" t="s">
        <v>12</v>
      </c>
      <c r="F260" t="s">
        <v>13</v>
      </c>
      <c r="H260" s="1" t="s">
        <v>14</v>
      </c>
      <c r="I260">
        <v>2012</v>
      </c>
      <c r="J260" t="s">
        <v>16</v>
      </c>
      <c r="K260" t="s">
        <v>131</v>
      </c>
    </row>
    <row r="261" spans="1:11" ht="43.2" x14ac:dyDescent="0.3">
      <c r="A261" t="s">
        <v>11</v>
      </c>
      <c r="B261" t="str">
        <f t="shared" si="7"/>
        <v>2013-05-18</v>
      </c>
      <c r="C261" t="str">
        <f>"0900"</f>
        <v>0900</v>
      </c>
      <c r="D261" t="s">
        <v>12</v>
      </c>
      <c r="F261" t="s">
        <v>13</v>
      </c>
      <c r="H261" s="1" t="s">
        <v>14</v>
      </c>
      <c r="I261">
        <v>2012</v>
      </c>
      <c r="J261" t="s">
        <v>16</v>
      </c>
      <c r="K261" t="s">
        <v>131</v>
      </c>
    </row>
    <row r="262" spans="1:11" ht="43.2" x14ac:dyDescent="0.3">
      <c r="A262" t="s">
        <v>11</v>
      </c>
      <c r="B262" t="str">
        <f t="shared" si="7"/>
        <v>2013-05-18</v>
      </c>
      <c r="C262" t="str">
        <f>"1000"</f>
        <v>1000</v>
      </c>
      <c r="D262" t="s">
        <v>12</v>
      </c>
      <c r="F262" t="s">
        <v>13</v>
      </c>
      <c r="H262" s="1" t="s">
        <v>14</v>
      </c>
      <c r="I262">
        <v>2012</v>
      </c>
      <c r="J262" t="s">
        <v>16</v>
      </c>
      <c r="K262" t="s">
        <v>131</v>
      </c>
    </row>
    <row r="263" spans="1:11" ht="43.2" x14ac:dyDescent="0.3">
      <c r="A263" t="s">
        <v>11</v>
      </c>
      <c r="B263" t="str">
        <f t="shared" si="7"/>
        <v>2013-05-18</v>
      </c>
      <c r="C263" t="str">
        <f>"1100"</f>
        <v>1100</v>
      </c>
      <c r="D263" t="s">
        <v>12</v>
      </c>
      <c r="F263" t="s">
        <v>13</v>
      </c>
      <c r="H263" s="1" t="s">
        <v>14</v>
      </c>
      <c r="I263">
        <v>2012</v>
      </c>
      <c r="J263" t="s">
        <v>16</v>
      </c>
      <c r="K263" t="s">
        <v>131</v>
      </c>
    </row>
    <row r="264" spans="1:11" ht="57.6" x14ac:dyDescent="0.3">
      <c r="A264" t="s">
        <v>11</v>
      </c>
      <c r="B264" t="str">
        <f t="shared" si="7"/>
        <v>2013-05-18</v>
      </c>
      <c r="C264" t="str">
        <f>"1200"</f>
        <v>1200</v>
      </c>
      <c r="D264" t="s">
        <v>20</v>
      </c>
      <c r="F264" t="s">
        <v>21</v>
      </c>
      <c r="H264" s="1" t="s">
        <v>22</v>
      </c>
      <c r="I264">
        <v>2013</v>
      </c>
      <c r="J264" t="s">
        <v>16</v>
      </c>
      <c r="K264" t="s">
        <v>23</v>
      </c>
    </row>
    <row r="265" spans="1:11" ht="43.2" x14ac:dyDescent="0.3">
      <c r="A265" t="s">
        <v>11</v>
      </c>
      <c r="B265" t="str">
        <f t="shared" si="7"/>
        <v>2013-05-18</v>
      </c>
      <c r="C265" t="str">
        <f>"1230"</f>
        <v>1230</v>
      </c>
      <c r="D265" t="s">
        <v>36</v>
      </c>
      <c r="F265" t="s">
        <v>21</v>
      </c>
      <c r="H265" s="1" t="s">
        <v>37</v>
      </c>
      <c r="I265">
        <v>2013</v>
      </c>
      <c r="J265" t="s">
        <v>16</v>
      </c>
      <c r="K265" t="s">
        <v>38</v>
      </c>
    </row>
    <row r="266" spans="1:11" ht="72" x14ac:dyDescent="0.3">
      <c r="A266" t="s">
        <v>11</v>
      </c>
      <c r="B266" t="str">
        <f t="shared" si="7"/>
        <v>2013-05-18</v>
      </c>
      <c r="C266" t="str">
        <f>"1330"</f>
        <v>1330</v>
      </c>
      <c r="D266" t="s">
        <v>164</v>
      </c>
      <c r="E266" t="s">
        <v>166</v>
      </c>
      <c r="F266" t="s">
        <v>13</v>
      </c>
      <c r="G266" t="s">
        <v>43</v>
      </c>
      <c r="H266" s="1" t="s">
        <v>165</v>
      </c>
      <c r="I266">
        <v>0</v>
      </c>
      <c r="J266" t="s">
        <v>16</v>
      </c>
      <c r="K266" t="s">
        <v>18</v>
      </c>
    </row>
    <row r="267" spans="1:11" ht="43.2" x14ac:dyDescent="0.3">
      <c r="A267" t="s">
        <v>11</v>
      </c>
      <c r="B267" t="str">
        <f t="shared" si="7"/>
        <v>2013-05-18</v>
      </c>
      <c r="C267" t="str">
        <f>"1430"</f>
        <v>1430</v>
      </c>
      <c r="D267" t="s">
        <v>256</v>
      </c>
      <c r="F267" t="s">
        <v>13</v>
      </c>
      <c r="G267" t="s">
        <v>43</v>
      </c>
      <c r="H267" s="1" t="s">
        <v>257</v>
      </c>
      <c r="I267">
        <v>2000</v>
      </c>
      <c r="J267" t="s">
        <v>16</v>
      </c>
      <c r="K267" t="s">
        <v>213</v>
      </c>
    </row>
    <row r="268" spans="1:11" ht="43.2" x14ac:dyDescent="0.3">
      <c r="A268" t="s">
        <v>11</v>
      </c>
      <c r="B268" t="str">
        <f t="shared" si="7"/>
        <v>2013-05-18</v>
      </c>
      <c r="C268" t="str">
        <f>"1600"</f>
        <v>1600</v>
      </c>
      <c r="D268" t="s">
        <v>258</v>
      </c>
      <c r="F268" t="s">
        <v>70</v>
      </c>
      <c r="H268" s="1" t="s">
        <v>259</v>
      </c>
      <c r="I268">
        <v>2012</v>
      </c>
      <c r="J268" t="s">
        <v>16</v>
      </c>
      <c r="K268" t="s">
        <v>216</v>
      </c>
    </row>
    <row r="269" spans="1:11" ht="72" x14ac:dyDescent="0.3">
      <c r="A269" t="s">
        <v>11</v>
      </c>
      <c r="B269" t="str">
        <f t="shared" si="7"/>
        <v>2013-05-18</v>
      </c>
      <c r="C269" t="str">
        <f>"1630"</f>
        <v>1630</v>
      </c>
      <c r="D269" t="s">
        <v>219</v>
      </c>
      <c r="F269" t="s">
        <v>21</v>
      </c>
      <c r="H269" s="1" t="s">
        <v>220</v>
      </c>
      <c r="I269">
        <v>2013</v>
      </c>
      <c r="J269" t="s">
        <v>16</v>
      </c>
      <c r="K269" t="s">
        <v>23</v>
      </c>
    </row>
    <row r="270" spans="1:11" ht="57.6" x14ac:dyDescent="0.3">
      <c r="A270" t="s">
        <v>11</v>
      </c>
      <c r="B270" t="str">
        <f t="shared" si="7"/>
        <v>2013-05-18</v>
      </c>
      <c r="C270" t="str">
        <f>"1730"</f>
        <v>1730</v>
      </c>
      <c r="D270" t="s">
        <v>20</v>
      </c>
      <c r="F270" t="s">
        <v>21</v>
      </c>
      <c r="H270" s="1" t="s">
        <v>22</v>
      </c>
      <c r="I270">
        <v>2013</v>
      </c>
      <c r="J270" t="s">
        <v>16</v>
      </c>
      <c r="K270" t="s">
        <v>23</v>
      </c>
    </row>
    <row r="271" spans="1:11" ht="57.6" x14ac:dyDescent="0.3">
      <c r="A271" t="s">
        <v>11</v>
      </c>
      <c r="B271" t="str">
        <f t="shared" si="7"/>
        <v>2013-05-18</v>
      </c>
      <c r="C271" t="str">
        <f>"1800"</f>
        <v>1800</v>
      </c>
      <c r="D271" t="s">
        <v>221</v>
      </c>
      <c r="F271" t="s">
        <v>21</v>
      </c>
      <c r="H271" s="1" t="s">
        <v>222</v>
      </c>
      <c r="I271">
        <v>2013</v>
      </c>
      <c r="J271" t="s">
        <v>16</v>
      </c>
      <c r="K271" t="s">
        <v>23</v>
      </c>
    </row>
    <row r="272" spans="1:11" ht="28.8" x14ac:dyDescent="0.3">
      <c r="A272" t="s">
        <v>11</v>
      </c>
      <c r="B272" t="str">
        <f t="shared" si="7"/>
        <v>2013-05-18</v>
      </c>
      <c r="C272" t="str">
        <f>"1930"</f>
        <v>1930</v>
      </c>
      <c r="D272" t="s">
        <v>260</v>
      </c>
      <c r="E272" t="s">
        <v>262</v>
      </c>
      <c r="F272" t="s">
        <v>70</v>
      </c>
      <c r="H272" s="1" t="s">
        <v>261</v>
      </c>
      <c r="I272">
        <v>1992</v>
      </c>
      <c r="J272" t="s">
        <v>16</v>
      </c>
      <c r="K272" t="s">
        <v>41</v>
      </c>
    </row>
    <row r="273" spans="1:11" ht="43.2" x14ac:dyDescent="0.3">
      <c r="A273" t="s">
        <v>11</v>
      </c>
      <c r="B273" t="str">
        <f t="shared" si="7"/>
        <v>2013-05-18</v>
      </c>
      <c r="C273" t="str">
        <f>"2000"</f>
        <v>2000</v>
      </c>
      <c r="D273" t="s">
        <v>185</v>
      </c>
      <c r="E273" t="s">
        <v>264</v>
      </c>
      <c r="F273" t="s">
        <v>70</v>
      </c>
      <c r="H273" s="1" t="s">
        <v>263</v>
      </c>
      <c r="I273">
        <v>2000</v>
      </c>
      <c r="J273" t="s">
        <v>16</v>
      </c>
      <c r="K273" t="s">
        <v>265</v>
      </c>
    </row>
    <row r="274" spans="1:11" ht="57.6" x14ac:dyDescent="0.3">
      <c r="A274" t="s">
        <v>11</v>
      </c>
      <c r="B274" t="str">
        <f t="shared" si="7"/>
        <v>2013-05-18</v>
      </c>
      <c r="C274" t="str">
        <f>"2030"</f>
        <v>2030</v>
      </c>
      <c r="D274" t="s">
        <v>232</v>
      </c>
      <c r="F274" t="s">
        <v>13</v>
      </c>
      <c r="G274" t="s">
        <v>43</v>
      </c>
      <c r="H274" s="1" t="s">
        <v>233</v>
      </c>
      <c r="I274">
        <v>2012</v>
      </c>
      <c r="J274" t="s">
        <v>16</v>
      </c>
      <c r="K274" t="s">
        <v>26</v>
      </c>
    </row>
    <row r="275" spans="1:11" ht="57.6" x14ac:dyDescent="0.3">
      <c r="A275" t="s">
        <v>11</v>
      </c>
      <c r="B275" t="str">
        <f t="shared" si="7"/>
        <v>2013-05-18</v>
      </c>
      <c r="C275" t="str">
        <f>"2130"</f>
        <v>2130</v>
      </c>
      <c r="D275" t="s">
        <v>266</v>
      </c>
      <c r="E275" t="s">
        <v>15</v>
      </c>
      <c r="F275" t="s">
        <v>54</v>
      </c>
      <c r="G275" t="s">
        <v>267</v>
      </c>
      <c r="H275" s="1" t="s">
        <v>268</v>
      </c>
      <c r="I275">
        <v>0</v>
      </c>
      <c r="J275" t="s">
        <v>212</v>
      </c>
      <c r="K275" t="s">
        <v>269</v>
      </c>
    </row>
    <row r="276" spans="1:11" ht="57.6" x14ac:dyDescent="0.3">
      <c r="A276" t="s">
        <v>11</v>
      </c>
      <c r="B276" t="str">
        <f t="shared" si="7"/>
        <v>2013-05-18</v>
      </c>
      <c r="C276" t="str">
        <f>"2300"</f>
        <v>2300</v>
      </c>
      <c r="D276" t="s">
        <v>53</v>
      </c>
      <c r="E276" t="s">
        <v>271</v>
      </c>
      <c r="F276" t="s">
        <v>13</v>
      </c>
      <c r="G276" t="s">
        <v>270</v>
      </c>
      <c r="H276" s="1" t="s">
        <v>56</v>
      </c>
      <c r="I276">
        <v>0</v>
      </c>
      <c r="J276" t="s">
        <v>35</v>
      </c>
      <c r="K276" t="s">
        <v>47</v>
      </c>
    </row>
    <row r="277" spans="1:11" ht="43.2" x14ac:dyDescent="0.3">
      <c r="A277" t="s">
        <v>11</v>
      </c>
      <c r="B277" t="str">
        <f t="shared" si="7"/>
        <v>2013-05-18</v>
      </c>
      <c r="C277" t="str">
        <f>"2330"</f>
        <v>2330</v>
      </c>
      <c r="D277" t="s">
        <v>69</v>
      </c>
      <c r="F277" t="s">
        <v>70</v>
      </c>
      <c r="H277" s="1" t="s">
        <v>272</v>
      </c>
      <c r="I277">
        <v>2008</v>
      </c>
      <c r="J277" t="s">
        <v>16</v>
      </c>
      <c r="K277" t="s">
        <v>216</v>
      </c>
    </row>
    <row r="278" spans="1:11" ht="43.2" x14ac:dyDescent="0.3">
      <c r="A278" t="s">
        <v>11</v>
      </c>
      <c r="B278" t="str">
        <f>"2013-05-19"</f>
        <v>2013-05-19</v>
      </c>
      <c r="C278" t="str">
        <f>"0000"</f>
        <v>0000</v>
      </c>
      <c r="D278" t="s">
        <v>12</v>
      </c>
      <c r="F278" t="s">
        <v>13</v>
      </c>
      <c r="H278" s="1" t="s">
        <v>14</v>
      </c>
      <c r="I278">
        <v>2012</v>
      </c>
      <c r="J278" t="s">
        <v>16</v>
      </c>
      <c r="K278" t="s">
        <v>18</v>
      </c>
    </row>
    <row r="279" spans="1:11" ht="43.2" x14ac:dyDescent="0.3">
      <c r="A279" t="s">
        <v>11</v>
      </c>
      <c r="B279" t="str">
        <f>"2013-05-19"</f>
        <v>2013-05-19</v>
      </c>
      <c r="C279" t="str">
        <f>"0100"</f>
        <v>0100</v>
      </c>
      <c r="D279" t="s">
        <v>12</v>
      </c>
      <c r="F279" t="s">
        <v>13</v>
      </c>
      <c r="H279" s="1" t="s">
        <v>14</v>
      </c>
      <c r="I279">
        <v>2012</v>
      </c>
      <c r="J279" t="s">
        <v>16</v>
      </c>
      <c r="K279" t="s">
        <v>18</v>
      </c>
    </row>
    <row r="280" spans="1:11" ht="43.2" x14ac:dyDescent="0.3">
      <c r="A280" t="s">
        <v>11</v>
      </c>
      <c r="B280" t="str">
        <f>"2013-05-19"</f>
        <v>2013-05-19</v>
      </c>
      <c r="C280" t="str">
        <f>"0200"</f>
        <v>0200</v>
      </c>
      <c r="D280" t="s">
        <v>12</v>
      </c>
      <c r="F280" t="s">
        <v>13</v>
      </c>
      <c r="H280" s="1" t="s">
        <v>14</v>
      </c>
      <c r="I280">
        <v>2012</v>
      </c>
      <c r="J280" t="s">
        <v>16</v>
      </c>
      <c r="K280" t="s">
        <v>18</v>
      </c>
    </row>
    <row r="281" spans="1:11" ht="43.2" x14ac:dyDescent="0.3">
      <c r="A281" t="s">
        <v>11</v>
      </c>
      <c r="B281" t="str">
        <f>"2013-05-19"</f>
        <v>2013-05-19</v>
      </c>
      <c r="C281" t="str">
        <f>"0300"</f>
        <v>0300</v>
      </c>
      <c r="D281" t="s">
        <v>12</v>
      </c>
      <c r="F281" t="s">
        <v>13</v>
      </c>
      <c r="H281" s="1" t="s">
        <v>14</v>
      </c>
      <c r="I281">
        <v>2012</v>
      </c>
      <c r="J281" t="s">
        <v>16</v>
      </c>
      <c r="K281" t="s">
        <v>18</v>
      </c>
    </row>
    <row r="282" spans="1:11" ht="43.2" x14ac:dyDescent="0.3">
      <c r="A282" t="s">
        <v>11</v>
      </c>
      <c r="B282" t="str">
        <f>"2013-05-19"</f>
        <v>2013-05-19</v>
      </c>
      <c r="C282" t="str">
        <f>"0400"</f>
        <v>0400</v>
      </c>
      <c r="D282" t="s">
        <v>12</v>
      </c>
      <c r="F282" t="s">
        <v>13</v>
      </c>
      <c r="H282" s="1" t="s">
        <v>14</v>
      </c>
      <c r="I282">
        <v>2012</v>
      </c>
      <c r="J282" t="s">
        <v>16</v>
      </c>
      <c r="K282" t="s">
        <v>18</v>
      </c>
    </row>
    <row r="283" spans="1:11" x14ac:dyDescent="0.3">
      <c r="A283" t="s">
        <v>273</v>
      </c>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 NITV_EPG_Rpt460869</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Lance</dc:creator>
  <cp:lastModifiedBy>SBS</cp:lastModifiedBy>
  <dcterms:created xsi:type="dcterms:W3CDTF">2013-04-23T04:00:05Z</dcterms:created>
  <dcterms:modified xsi:type="dcterms:W3CDTF">2013-04-23T06:28:49Z</dcterms:modified>
</cp:coreProperties>
</file>