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56" windowHeight="13176"/>
  </bookViews>
  <sheets>
    <sheet name=" NITV_EPG_Rpt463313" sheetId="1" r:id="rId1"/>
  </sheets>
  <calcPr calcId="144525"/>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alcChain>
</file>

<file path=xl/sharedStrings.xml><?xml version="1.0" encoding="utf-8"?>
<sst xmlns="http://schemas.openxmlformats.org/spreadsheetml/2006/main" count="1529" uniqueCount="249">
  <si>
    <t>Date</t>
  </si>
  <si>
    <t>Start Time</t>
  </si>
  <si>
    <t>Title</t>
  </si>
  <si>
    <t>Classification</t>
  </si>
  <si>
    <t>Consumer Advice</t>
  </si>
  <si>
    <t>Digital Epg Synpopsis</t>
  </si>
  <si>
    <t>Website Synopsis</t>
  </si>
  <si>
    <t>Episode Title</t>
  </si>
  <si>
    <t>Year of Production</t>
  </si>
  <si>
    <t>Country of Origin</t>
  </si>
  <si>
    <t>Nominal Length</t>
  </si>
  <si>
    <t>Volumz</t>
  </si>
  <si>
    <t>PG</t>
  </si>
  <si>
    <t xml:space="preserve">a l </t>
  </si>
  <si>
    <t>Hosted by Alec Doomadgee, Volumz brings you music and interviews highlighting the best of the Australian Indigenous music scene.</t>
  </si>
  <si>
    <t>Volumz Series 3 Ep 3</t>
  </si>
  <si>
    <t xml:space="preserve"> </t>
  </si>
  <si>
    <t>AUSTRALIA</t>
  </si>
  <si>
    <t>55mins</t>
  </si>
  <si>
    <t xml:space="preserve">Hosted by Alec Doomadgee, Volumz brings you music and interviews highlighting the best of the Australian Indigenous music scene._x000D_
</t>
  </si>
  <si>
    <t>Volumz Series 3 Ep 16</t>
  </si>
  <si>
    <t>60mins</t>
  </si>
  <si>
    <t>56mins</t>
  </si>
  <si>
    <t>NITV News In Review</t>
  </si>
  <si>
    <t>NC</t>
  </si>
  <si>
    <t>NITV National News features the rich diversity of contemporary life within Aboriginal and Torres Strait Islander communities, broadening and redefining the news and current affairs landscape.</t>
  </si>
  <si>
    <t>0mins</t>
  </si>
  <si>
    <t>2011 Lightning Cup</t>
  </si>
  <si>
    <t>Ltyentye Apurte Vs Titlikala</t>
  </si>
  <si>
    <t>57mins</t>
  </si>
  <si>
    <t>Trucking Yard Vs Mt Allen</t>
  </si>
  <si>
    <t>58mins</t>
  </si>
  <si>
    <t>Central Arrente Vs Titjikala</t>
  </si>
  <si>
    <t>Cafl Vs Plenty Hwy</t>
  </si>
  <si>
    <t>Mutitjulu Vs Amata</t>
  </si>
  <si>
    <t>Te Kaea 2013</t>
  </si>
  <si>
    <t>When it happens in the Maori world, you'll hear about it on Te Kaea first. This is Maori Television's flagship news week in review, featuring local, national and international stories.</t>
  </si>
  <si>
    <t>NEW ZEALAND</t>
  </si>
  <si>
    <t>Awaken</t>
  </si>
  <si>
    <t>Award winning journalist Stan Grant hosts a half hour panel show, putting Aboriginal and Torres Strait Islander issues under the microscope.</t>
  </si>
  <si>
    <t>24mins</t>
  </si>
  <si>
    <t>Whare Maori: The Future</t>
  </si>
  <si>
    <t>The final episode of this series of Whare Maori looks at the future of Maori.</t>
  </si>
  <si>
    <t>26mins</t>
  </si>
  <si>
    <t>Moose TV</t>
  </si>
  <si>
    <t xml:space="preserve">a </t>
  </si>
  <si>
    <t>George breaks the station's transmitter, Germans parachute into Moose to perform spiritual "intercourse with nature," and George and Gerry get into a fistfight.</t>
  </si>
  <si>
    <t>Technical Difficulties</t>
  </si>
  <si>
    <t>CANADA</t>
  </si>
  <si>
    <t>22mins</t>
  </si>
  <si>
    <t>Colour Theory</t>
  </si>
  <si>
    <t xml:space="preserve">l </t>
  </si>
  <si>
    <t>Colour Theory unearths a variety of Contemporary Indigenous Artist and their connection to their art, community and country. An exciting new series hosted by the proclaimed show off, “Richard Bell”.</t>
  </si>
  <si>
    <t>Reko Rennie</t>
  </si>
  <si>
    <t>25mins</t>
  </si>
  <si>
    <t>Mataku</t>
  </si>
  <si>
    <t>M</t>
  </si>
  <si>
    <t>Mataku is a bilingual series of half-hour dramatic narratives steeped in Maori mystique. Described as a Maori Twilight Zone, Mataku was produced by Maori writers, directors and actors.</t>
  </si>
  <si>
    <t>Fishing Trip, The</t>
  </si>
  <si>
    <t>21mins</t>
  </si>
  <si>
    <t>Blackstone Series 1</t>
  </si>
  <si>
    <t>MA</t>
  </si>
  <si>
    <t xml:space="preserve">a s </t>
  </si>
  <si>
    <t>Intense, compelling and confrontational, Blackstone is an unmuted exploration of First Nations’ power and politics, unfolding over nine one-hour episodes.</t>
  </si>
  <si>
    <t>44mins</t>
  </si>
  <si>
    <t>The Necessities Of Life</t>
  </si>
  <si>
    <t>Set in 1952. When a sick Inuit hunter becomes despondent after being sent to a city hospital, he is introduced to an orphan who serves as a translator and helps him to rediscover himself. (Canada)</t>
  </si>
  <si>
    <t>When a sick Inuit hunter becomes despondent after being sent to a hospital, he is introduced to an orphan who serves as a translator and helps him to rediscover himself.</t>
  </si>
  <si>
    <t>97mins</t>
  </si>
  <si>
    <t>Grounded</t>
  </si>
  <si>
    <t>G</t>
  </si>
  <si>
    <t>Grounded goes to Alice Springs Desert Park. Tiga Bayles shows how specialist artists are making a difference in the lives of young people in Napranum North Queensland.</t>
  </si>
  <si>
    <t>29mins</t>
  </si>
  <si>
    <t>Move It Mob Style</t>
  </si>
  <si>
    <t>Exciting fitness program, incorporating hip hop dance routines with the latest Aboriginal and Torres Strait Islander hip hop beats, while also delivering strong health messages!</t>
  </si>
  <si>
    <t>23mins</t>
  </si>
  <si>
    <t>Welcome To Wapos Bay</t>
  </si>
  <si>
    <t>The kids of Wapos Bay love adventure and their playground is a vast area that's been home to their Cree ancestors for millennia. As they explore the world around them, they learn respect &amp; cooperation</t>
  </si>
  <si>
    <t>Dance Dance</t>
  </si>
  <si>
    <t>Go Lingo</t>
  </si>
  <si>
    <t>A high energy game show packed with fun and challenges as students aged between 11-12 play a variety of hi-tech games using the latest in touch screen technology. Host Alanah Ahmat.</t>
  </si>
  <si>
    <t>Tipi Tales</t>
  </si>
  <si>
    <t>Set in the crook of a forest, Tipi Tales are adventures in story and song, where Elizabeth, Junior, Russell and Sam play and grow together.</t>
  </si>
  <si>
    <t>Fly A Kite</t>
  </si>
  <si>
    <t>13mins</t>
  </si>
  <si>
    <t>Winanga-Li</t>
  </si>
  <si>
    <t>Winanga-Li - where we bring you fascinating insights into the diversity and rich cultural history of Aboriginal and Torres Strait Island languages across Australia.</t>
  </si>
  <si>
    <t>5mins</t>
  </si>
  <si>
    <t>Bobtales</t>
  </si>
  <si>
    <t>One poor parrot survived a crisis to become the most beautiful bird of his tribe. The other parrots tried to copy him and all ended up with different coloured feathers.</t>
  </si>
  <si>
    <t>How The Parrots Got Their Colours</t>
  </si>
  <si>
    <t xml:space="preserve">Move It Mob Style </t>
  </si>
  <si>
    <t>We're here to get you moving and keeping fit and healthy. So get your mum, dad, brothers, sisters, aunties and uncles wherever you are to come and Move it Mob Style!</t>
  </si>
  <si>
    <t>28mins</t>
  </si>
  <si>
    <t>Bushwhacked</t>
  </si>
  <si>
    <t>Brandon takes Kayne to Tasmania for a ridiculously nail-biting mission: to track down and then kiss a Tasmanian Devil!</t>
  </si>
  <si>
    <t>Tassie Devil</t>
  </si>
  <si>
    <t>Waabiny Time</t>
  </si>
  <si>
    <t>Celebrate Nyoongar Culture and learn more about our country with Waabiny Time</t>
  </si>
  <si>
    <t>Bizou</t>
  </si>
  <si>
    <t>A lively, animated pre-school series that explores the wonderful world of animals through the eyes of a cheerful little Aboriginal princess named Bizou.</t>
  </si>
  <si>
    <t>Finding Our Talk</t>
  </si>
  <si>
    <t>Can the wired teepee save the Ktunaxa language? In British Columbia a number of technology initiatives such as expensive fiber optics network are now in the community.</t>
  </si>
  <si>
    <t>Ktunaxa</t>
  </si>
  <si>
    <t>Grounded is a show for youth &amp; by youth. In this episode we go dancing Hip Hop with Sila, learn words in different Aboriginal languages, look around Mt Liebig and hear about Old Man Rock near Darwin</t>
  </si>
  <si>
    <t>Join us on a visit to the La Perouse Youth Haven, hear the story about the Tingha Stone Woman &amp; watch the boys go tubing at Freshwater.</t>
  </si>
  <si>
    <t>Sleepy Time</t>
  </si>
  <si>
    <t>P-Culture</t>
  </si>
  <si>
    <t>An education series for kids about sustainable living, environmental care and permaculture practices.</t>
  </si>
  <si>
    <t>P-Culture And Waste</t>
  </si>
  <si>
    <t>3mins</t>
  </si>
  <si>
    <t>Brandon challenges Kayne to a hoof-thumping mission: to train as a Jackaroo and then muster about 40 head of cattle in the Megalong Valley.</t>
  </si>
  <si>
    <t>Cattle Muster</t>
  </si>
  <si>
    <t>27mins</t>
  </si>
  <si>
    <t>Nitv News</t>
  </si>
  <si>
    <t>NITV News features the rich diversity of contemporary life within Aboriginal and Torres Strait Islander communities, broadening and redefining the news and current affairs landscape.</t>
  </si>
  <si>
    <t>Nganampa Anwernekenhe</t>
  </si>
  <si>
    <t>Agnes Abbott was born at Loves Creek Station in the 1930s. She was raised in the bush with her Eastern Arrernte family, learning the survival tools and the ways of their culture.</t>
  </si>
  <si>
    <t>Agnes Abbott</t>
  </si>
  <si>
    <t>Australia is home to the largest and most rapid loss of languages known. Even in traditional homelands the vibrant languages are struggling to survive government policies and cultural prejudice.</t>
  </si>
  <si>
    <t>Australia</t>
  </si>
  <si>
    <t>Down 2 Earth</t>
  </si>
  <si>
    <t>Down2Earth is a series that celebrates Aboriginal communities around the world that are using traditional knowledge and science to protect their territories.</t>
  </si>
  <si>
    <t>Ravens And Eagles -Series 2</t>
  </si>
  <si>
    <t>Shot on British Columbia's rugged north coast, this series explores  the roots of traditional Haida art in form, process and in its connection to spirituality, land and culture.</t>
  </si>
  <si>
    <t>Return To Goree</t>
  </si>
  <si>
    <t>A riveting insight into the horrific history of West African slave port Goree Island through musician Youssou NDour's quest to hold an international concert on the site in an effort to heal wounds.</t>
  </si>
  <si>
    <t>LUXEMBOURG</t>
  </si>
  <si>
    <t>108mins</t>
  </si>
  <si>
    <t>By The Rapids</t>
  </si>
  <si>
    <t>Animated comedy that takes a satirical look at what happens when a thoroughly urban family relocates from Toronto to the Aboriginal community where the successful lawyer parents were born and raised.</t>
  </si>
  <si>
    <t>Local Alice Springs band The Moxie debut their first music video "Guns in the Sky". There is a rap music clip featuring the Lingi Boyz from Palm Island.</t>
  </si>
  <si>
    <t>Raiders Of The Lost Art</t>
  </si>
  <si>
    <t>Friends</t>
  </si>
  <si>
    <t>A group of girls sent on a special errand disobeys instructions and is blown up into the sky to join the stars. A traditional story about how the Southern Cross came into being and why it is different</t>
  </si>
  <si>
    <t>Story Of The Southern Cross, The</t>
  </si>
  <si>
    <t>Brandon challenges Kayne to track down one of the deadliest and rarest spiders on earth: the northern tree-dwelling funnel web spider!</t>
  </si>
  <si>
    <t>Funnel Web Spider</t>
  </si>
  <si>
    <t>Pow Wow</t>
  </si>
  <si>
    <t>14mins</t>
  </si>
  <si>
    <t>P-Culture And Inner-City Living</t>
  </si>
  <si>
    <t>Dion Beasley is a 15 years old artist. He is an artist by necessity rather than choice. Dion is profoundly deaf and suffers from Muscular Dystrophy; he communicates through his drawings.</t>
  </si>
  <si>
    <t>Cheeky Dog</t>
  </si>
  <si>
    <t>The last fluent speaker died in 1940 so this Louisiana language is considered extinct. But Kim Walden insists that it's only sleeping, with help from old cylinder recordings there is a revival.</t>
  </si>
  <si>
    <t>Chtimacha</t>
  </si>
  <si>
    <t>My Mother, My Son</t>
  </si>
  <si>
    <t>The story of an Aboriginal mother and daughter, both victims of the stolen generation.</t>
  </si>
  <si>
    <t>CQ - Indigenous Cultural Intelligence</t>
  </si>
  <si>
    <t>How have Indigenous issues been told in Australian media and what is Indigenous content? Stan Grant hosts this forum on Cultural Intelligence and asks who can and should tell Indigenous stories.</t>
  </si>
  <si>
    <t>Wanja</t>
  </si>
  <si>
    <t>Wanja is a documentary about the Block, through the eyes of Auntie Barb and the life of Wanja her blue heeler dog. The many and varied stories reveal the issues affecting this indigenous community.</t>
  </si>
  <si>
    <t>Rural Health Education</t>
  </si>
  <si>
    <t>We see case studies featuring the role of the Townsville Aboriginal and Islander Health Service in long term research aimed at developing a culturally specific smoking intervention for pregnant women.</t>
  </si>
  <si>
    <t>Smoking And Pregnancy</t>
  </si>
  <si>
    <t>Meet a young man from Bowen Nth Queensland who has swapped playing Rugby League for boxing. Boyz from the Cape perform their song "Headcrusha" .</t>
  </si>
  <si>
    <t>Hardest Lesson, The</t>
  </si>
  <si>
    <t>Missing Pie Mystery</t>
  </si>
  <si>
    <t>The Noongars and the echidna used to be very good friends, until the echidnas lost the trust of the Noongars. The echidnas were punished and have had long quills ever since.</t>
  </si>
  <si>
    <t>How The Echidna Got Its Quills</t>
  </si>
  <si>
    <t>Brandon challenges Kayne to a deadly mission: to find and then tag a venomous Tiger Snake.</t>
  </si>
  <si>
    <t>Tiger Snake</t>
  </si>
  <si>
    <t>Rabbit Hop</t>
  </si>
  <si>
    <t>P-Culture And You</t>
  </si>
  <si>
    <t>The community of Ali Curung lies 350km north of Alice Springs. The opening of the new Arlpwe Gallery and exhibition space was a cause for celebration in 2008.</t>
  </si>
  <si>
    <t>Artist Of Ali Curung</t>
  </si>
  <si>
    <t>The Mayan people and their ancient languages spoken by more than 6 million people are still surviving despite brutal conquest, disease, book burning and civil war.</t>
  </si>
  <si>
    <t>Maya</t>
  </si>
  <si>
    <t>Kakadu is the home of the Gagadju people. Bill Neidjie was the traditional custodian of this land; a role passed down through many generations. In 1979 he gave the land to the people of Australalia.</t>
  </si>
  <si>
    <t>Kakadu Man</t>
  </si>
  <si>
    <t>48mins</t>
  </si>
  <si>
    <t>Bran Nue Dae</t>
  </si>
  <si>
    <t>Bran Nue Dae is a documentary about the musical of the same name.</t>
  </si>
  <si>
    <t>54mins</t>
  </si>
  <si>
    <t>Always Was Always Will Be</t>
  </si>
  <si>
    <t>This film documents the camp set up by a number of Aboriginal organisations to protect the Sacred Grounds of the Waugul in the middle of Perth from construction of a tourist centre and car park.</t>
  </si>
  <si>
    <t>31mins</t>
  </si>
  <si>
    <t>Nin's Brother</t>
  </si>
  <si>
    <t>Nin's Brother follows a family from New South Wales to South Australia, as they seek to unravel the fate of their brother and great uncle. They uncover a story of forbidden love and murder.</t>
  </si>
  <si>
    <t>Defining Moments</t>
  </si>
  <si>
    <t>Earth Family is a story about two women, a handful of Aboriginal Elders and a group of migrant youth. It's a story about how acceptance and respect played a vital role in healing the human spirit.</t>
  </si>
  <si>
    <t>Earth Family</t>
  </si>
  <si>
    <t>Meet Moxie guitarist, Declan and sporting hero Dion Neil. We also hear from the competitors in the Sun Chase Solo Race at Charles Darwin University who have built their own model solar racing cars.</t>
  </si>
  <si>
    <t>59mins</t>
  </si>
  <si>
    <t>Dance Monkey Dance</t>
  </si>
  <si>
    <t>Brandon challenges Kayne to track down an elusive cassowary, one of Australia's rarest birds.</t>
  </si>
  <si>
    <t>Cassowary</t>
  </si>
  <si>
    <t>All About Me</t>
  </si>
  <si>
    <t>The numbat's desire to look more beautiful didn't work out the way she hoped. And how the Chudich got white spots on his side.</t>
  </si>
  <si>
    <t>How The Numbat Got Its Stripes And The Chuditch Got Spots</t>
  </si>
  <si>
    <t>P-Culture And Plant Design</t>
  </si>
  <si>
    <t>2mins</t>
  </si>
  <si>
    <t>In the middle of the Central Australian Outback stands a church that is like no other in the world; an extraordinarily beautiful place with walls that are painted with vibrant portraits and landscapes</t>
  </si>
  <si>
    <t>Art Of Healing, The</t>
  </si>
  <si>
    <t>Norway is the only place in the world where you can take a degree in Reindeer Herding and the Sami language survives in radio, theatre and contemporary twists on the Sami musical tradition of yoiking.</t>
  </si>
  <si>
    <t>Sami</t>
  </si>
  <si>
    <t>The Marngrook Footy Show</t>
  </si>
  <si>
    <t>The Marngrook Footy Show provides an Indigenous take on the AFL with a strong focus on Indigenous contribution and achievement. The show is jam packed with all the latest footy information. @marngrook</t>
  </si>
  <si>
    <t>Barefoot Sports 2013</t>
  </si>
  <si>
    <t>Barefoot Sports is back bigger and better. Brad Cooke leads an All-star line up including Chad Reed, Owen Cragie and David Williams. Plus all the latest news from the NRL and AFL.</t>
  </si>
  <si>
    <t xml:space="preserve">a l v </t>
  </si>
  <si>
    <t>1 million dollars, 14 competitors, 60 rodeos and not everyone will survive. We take viewers into the world of what ranks as one of the most dangerous sports in North America</t>
  </si>
  <si>
    <t>Chocolate Martini</t>
  </si>
  <si>
    <t>This episode of Chocolate Martini features Bryte MC, Maera Paki, Grace Barbie, and Candice Lorrae.</t>
  </si>
  <si>
    <t>175mins</t>
  </si>
  <si>
    <t>Fusion With Casey Donovan</t>
  </si>
  <si>
    <t>Fusion is a lively, cheeky, informative and entertaining show that features new musical talent, clips, performances and interviews. Hosted by Casey Donovan.</t>
  </si>
  <si>
    <t>Self Improvement</t>
  </si>
  <si>
    <t>Brandon challenges Kayne to find a honey ant in the midst of the central desert - a ridiculous idea, especially when Kayne learns they live four feet underground.</t>
  </si>
  <si>
    <t>Honey Ant</t>
  </si>
  <si>
    <t>Stand Up</t>
  </si>
  <si>
    <t>Two short stories about how Yorna the bobtail lizard, who once was very poisonous and had very sharp eyes, lost his special powers.</t>
  </si>
  <si>
    <t>Trials Of Yorna, The</t>
  </si>
  <si>
    <t>Wildest Australia</t>
  </si>
  <si>
    <t>The essence of the Australian wilderness and its unique array of fascinating creatures including koalas, kangaroos and crocodiles</t>
  </si>
  <si>
    <t>53mins</t>
  </si>
  <si>
    <t>This episode includes a film by Tristam Malbunka who shows how he has turned his life around for the better.</t>
  </si>
  <si>
    <t>P-Culture And Energy</t>
  </si>
  <si>
    <t>First it was banned, but now the Hawaiian language is the only Indigenous language officially recognised anywhere in the USA.</t>
  </si>
  <si>
    <t>Hawaii</t>
  </si>
  <si>
    <t>The Lore Of Love</t>
  </si>
  <si>
    <t xml:space="preserve">a n v </t>
  </si>
  <si>
    <t>An exploration into the relationship between Jessie, a shy 18 year old girl and her outgoing and mischievous grandmothers: Mijili, Nancy and Kumanjayi.</t>
  </si>
  <si>
    <t xml:space="preserve">a l s </t>
  </si>
  <si>
    <t>Ningla A-Na</t>
  </si>
  <si>
    <t xml:space="preserve">a l w </t>
  </si>
  <si>
    <t>Ningla a-Na documents the activisim of the Black movements in South East Australia in the 1970s and shows how the activists changed the direction of the movement both nationally and internationally.</t>
  </si>
  <si>
    <t>71mins</t>
  </si>
  <si>
    <t>Small Island Big Fight</t>
  </si>
  <si>
    <t>On Murray Island in the Torres Strait where the historic Mabo land rights case was fought a battle brewed over sea rights. Its outcome could have far-reaching implications for Australia's open waters.</t>
  </si>
  <si>
    <t>In this week's Grounded, we pay respects to the Elders of this country. We look at one young man struggle to find his culture and his self.</t>
  </si>
  <si>
    <t xml:space="preserve">We Still Live Here </t>
  </si>
  <si>
    <t>This is a truly inspiring documentary about the process and importance of Indigenous language revitalisation.</t>
  </si>
  <si>
    <t>A Thousand Suns</t>
  </si>
  <si>
    <t>The story of the Gamo Highlands above the African Rift Valley, and the unique worldview held by the people of the region.</t>
  </si>
  <si>
    <t>USA</t>
  </si>
  <si>
    <t>Australian Biography</t>
  </si>
  <si>
    <t>Rosalie Kunoth: Monks -  Aboriginal Activist</t>
  </si>
  <si>
    <t>Standing In The Shadows Of Motown</t>
  </si>
  <si>
    <t>An absorbing documentary on The Funk Brothers, the band who put the backbeat into the countless hits of Motown Records. Exhilarating, funny and moving - their story is one of triumph and tragedy.</t>
  </si>
  <si>
    <t>103mins</t>
  </si>
  <si>
    <t>Rocks, The</t>
  </si>
  <si>
    <t>Melboune</t>
  </si>
  <si>
    <t>ACT</t>
  </si>
  <si>
    <t>Bunbury</t>
  </si>
  <si>
    <t>Tasmania</t>
  </si>
  <si>
    <t>Melbourne</t>
  </si>
  <si>
    <t xml:space="preserve">Rodeo: Life On The Circuit </t>
  </si>
  <si>
    <t>Interview With Rosalie Kunoth-Monks  Aboriginal Activist</t>
  </si>
  <si>
    <t>NITV WEEK 22: Sunday 26 May 2013 to Saturday 1 June, 2013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</si>
</sst>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0"/>
      <name val="Calibri"/>
      <family val="2"/>
      <scheme val="minor"/>
    </font>
    <font>
      <b/>
      <sz val="2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0" fontId="0" fillId="0" borderId="0" xfId="0" applyAlignment="1">
      <alignment wrapText="1"/>
    </xf>
    <xf numFmtId="0" fontId="0" fillId="33" borderId="0" xfId="0" applyFill="1"/>
    <xf numFmtId="0" fontId="0" fillId="33" borderId="0" xfId="0" applyFill="1" applyAlignment="1">
      <alignment wrapText="1"/>
    </xf>
    <xf numFmtId="0" fontId="0" fillId="33" borderId="0" xfId="0" applyFill="1"/>
    <xf numFmtId="0" fontId="0" fillId="33" borderId="0" xfId="0" applyFill="1" applyAlignment="1">
      <alignment wrapText="1"/>
    </xf>
    <xf numFmtId="0" fontId="18" fillId="33" borderId="0" xfId="0" applyFont="1" applyFill="1" applyAlignment="1"/>
    <xf numFmtId="0" fontId="19" fillId="33" borderId="0" xfId="0" applyFont="1" applyFill="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6</xdr:col>
      <xdr:colOff>228600</xdr:colOff>
      <xdr:row>1</xdr:row>
      <xdr:rowOff>133350</xdr:rowOff>
    </xdr:to>
    <xdr:pic>
      <xdr:nvPicPr>
        <xdr:cNvPr id="2"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04870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tabSelected="1" workbookViewId="0">
      <pane ySplit="3" topLeftCell="A4" activePane="bottomLeft" state="frozen"/>
      <selection pane="bottomLeft" sqref="A1:XFD1048576"/>
    </sheetView>
  </sheetViews>
  <sheetFormatPr defaultRowHeight="14.4" x14ac:dyDescent="0.3"/>
  <cols>
    <col min="1" max="1" width="12.44140625" customWidth="1"/>
    <col min="2" max="2" width="11.44140625" customWidth="1"/>
    <col min="3" max="3" width="44.5546875" customWidth="1"/>
    <col min="4" max="4" width="55.88671875" customWidth="1"/>
    <col min="5" max="5" width="13.33203125" customWidth="1"/>
    <col min="6" max="6" width="16.33203125" customWidth="1"/>
    <col min="7" max="7" width="47.88671875" style="1" customWidth="1"/>
    <col min="8" max="8" width="30.6640625" hidden="1" customWidth="1"/>
    <col min="9" max="9" width="17.44140625" customWidth="1"/>
    <col min="10" max="10" width="15.6640625" customWidth="1"/>
    <col min="11" max="11" width="14.88671875" customWidth="1"/>
  </cols>
  <sheetData>
    <row r="1" spans="1:11" s="2" customFormat="1" ht="124.5" customHeight="1" x14ac:dyDescent="0.25">
      <c r="G1" s="3"/>
    </row>
    <row r="2" spans="1:11" s="4" customFormat="1" ht="48.75" customHeight="1" x14ac:dyDescent="0.45">
      <c r="A2" s="6" t="s">
        <v>248</v>
      </c>
      <c r="B2" s="7"/>
      <c r="C2" s="7"/>
      <c r="D2" s="7"/>
      <c r="G2" s="5"/>
    </row>
    <row r="3" spans="1:11" ht="15" x14ac:dyDescent="0.25">
      <c r="A3" t="s">
        <v>0</v>
      </c>
      <c r="B3" t="s">
        <v>1</v>
      </c>
      <c r="C3" t="s">
        <v>2</v>
      </c>
      <c r="D3" t="s">
        <v>7</v>
      </c>
      <c r="E3" t="s">
        <v>3</v>
      </c>
      <c r="F3" t="s">
        <v>4</v>
      </c>
      <c r="G3" s="1" t="s">
        <v>5</v>
      </c>
      <c r="H3" t="s">
        <v>6</v>
      </c>
      <c r="I3" t="s">
        <v>8</v>
      </c>
      <c r="J3" t="s">
        <v>9</v>
      </c>
      <c r="K3" t="s">
        <v>10</v>
      </c>
    </row>
    <row r="4" spans="1:11" ht="45" x14ac:dyDescent="0.25">
      <c r="A4" t="str">
        <f t="shared" ref="A4:A26" si="0">"2013-05-26"</f>
        <v>2013-05-26</v>
      </c>
      <c r="B4" t="str">
        <f>"0500"</f>
        <v>0500</v>
      </c>
      <c r="C4" t="s">
        <v>11</v>
      </c>
      <c r="D4" t="s">
        <v>15</v>
      </c>
      <c r="E4" t="s">
        <v>12</v>
      </c>
      <c r="F4" t="s">
        <v>13</v>
      </c>
      <c r="G4" s="1" t="s">
        <v>14</v>
      </c>
      <c r="I4">
        <v>2012</v>
      </c>
      <c r="J4" t="s">
        <v>17</v>
      </c>
      <c r="K4" t="s">
        <v>18</v>
      </c>
    </row>
    <row r="5" spans="1:11" ht="60" x14ac:dyDescent="0.25">
      <c r="A5" t="str">
        <f t="shared" si="0"/>
        <v>2013-05-26</v>
      </c>
      <c r="B5" t="str">
        <f>"0600"</f>
        <v>0600</v>
      </c>
      <c r="C5" t="s">
        <v>11</v>
      </c>
      <c r="D5" t="s">
        <v>20</v>
      </c>
      <c r="E5" t="s">
        <v>12</v>
      </c>
      <c r="F5" t="s">
        <v>13</v>
      </c>
      <c r="G5" s="1" t="s">
        <v>19</v>
      </c>
      <c r="I5">
        <v>2012</v>
      </c>
      <c r="J5" t="s">
        <v>17</v>
      </c>
      <c r="K5" t="s">
        <v>21</v>
      </c>
    </row>
    <row r="6" spans="1:11" ht="60" x14ac:dyDescent="0.25">
      <c r="A6" t="str">
        <f t="shared" si="0"/>
        <v>2013-05-26</v>
      </c>
      <c r="B6" t="str">
        <f>"0700"</f>
        <v>0700</v>
      </c>
      <c r="C6" t="s">
        <v>11</v>
      </c>
      <c r="D6" t="s">
        <v>20</v>
      </c>
      <c r="E6" t="s">
        <v>12</v>
      </c>
      <c r="F6" t="s">
        <v>13</v>
      </c>
      <c r="G6" s="1" t="s">
        <v>19</v>
      </c>
      <c r="I6">
        <v>2012</v>
      </c>
      <c r="J6" t="s">
        <v>17</v>
      </c>
      <c r="K6" t="s">
        <v>21</v>
      </c>
    </row>
    <row r="7" spans="1:11" ht="60" x14ac:dyDescent="0.25">
      <c r="A7" t="str">
        <f t="shared" si="0"/>
        <v>2013-05-26</v>
      </c>
      <c r="B7" t="str">
        <f>"0800"</f>
        <v>0800</v>
      </c>
      <c r="C7" t="s">
        <v>11</v>
      </c>
      <c r="D7" t="s">
        <v>20</v>
      </c>
      <c r="E7" t="s">
        <v>12</v>
      </c>
      <c r="F7" t="s">
        <v>13</v>
      </c>
      <c r="G7" s="1" t="s">
        <v>19</v>
      </c>
      <c r="I7">
        <v>2012</v>
      </c>
      <c r="J7" t="s">
        <v>17</v>
      </c>
      <c r="K7" t="s">
        <v>21</v>
      </c>
    </row>
    <row r="8" spans="1:11" ht="60" x14ac:dyDescent="0.25">
      <c r="A8" t="str">
        <f t="shared" si="0"/>
        <v>2013-05-26</v>
      </c>
      <c r="B8" t="str">
        <f>"0900"</f>
        <v>0900</v>
      </c>
      <c r="C8" t="s">
        <v>11</v>
      </c>
      <c r="D8" t="s">
        <v>20</v>
      </c>
      <c r="E8" t="s">
        <v>12</v>
      </c>
      <c r="F8" t="s">
        <v>13</v>
      </c>
      <c r="G8" s="1" t="s">
        <v>19</v>
      </c>
      <c r="I8">
        <v>2012</v>
      </c>
      <c r="J8" t="s">
        <v>17</v>
      </c>
      <c r="K8" t="s">
        <v>21</v>
      </c>
    </row>
    <row r="9" spans="1:11" ht="60" x14ac:dyDescent="0.25">
      <c r="A9" t="str">
        <f t="shared" si="0"/>
        <v>2013-05-26</v>
      </c>
      <c r="B9" t="str">
        <f>"1000"</f>
        <v>1000</v>
      </c>
      <c r="C9" t="s">
        <v>11</v>
      </c>
      <c r="D9" t="s">
        <v>20</v>
      </c>
      <c r="E9" t="s">
        <v>12</v>
      </c>
      <c r="F9" t="s">
        <v>13</v>
      </c>
      <c r="G9" s="1" t="s">
        <v>19</v>
      </c>
      <c r="I9">
        <v>2012</v>
      </c>
      <c r="J9" t="s">
        <v>17</v>
      </c>
      <c r="K9" t="s">
        <v>21</v>
      </c>
    </row>
    <row r="10" spans="1:11" ht="60" x14ac:dyDescent="0.25">
      <c r="A10" t="str">
        <f t="shared" si="0"/>
        <v>2013-05-26</v>
      </c>
      <c r="B10" t="str">
        <f>"1100"</f>
        <v>1100</v>
      </c>
      <c r="C10" t="s">
        <v>11</v>
      </c>
      <c r="D10" t="s">
        <v>20</v>
      </c>
      <c r="E10" t="s">
        <v>12</v>
      </c>
      <c r="F10" t="s">
        <v>13</v>
      </c>
      <c r="G10" s="1" t="s">
        <v>19</v>
      </c>
      <c r="I10">
        <v>2012</v>
      </c>
      <c r="J10" t="s">
        <v>17</v>
      </c>
      <c r="K10" t="s">
        <v>22</v>
      </c>
    </row>
    <row r="11" spans="1:11" ht="60" x14ac:dyDescent="0.25">
      <c r="A11" t="str">
        <f t="shared" si="0"/>
        <v>2013-05-26</v>
      </c>
      <c r="B11" t="str">
        <f>"1200"</f>
        <v>1200</v>
      </c>
      <c r="C11" t="s">
        <v>23</v>
      </c>
      <c r="E11" t="s">
        <v>24</v>
      </c>
      <c r="G11" s="1" t="s">
        <v>25</v>
      </c>
      <c r="I11">
        <v>2013</v>
      </c>
      <c r="J11" t="s">
        <v>17</v>
      </c>
      <c r="K11" t="s">
        <v>26</v>
      </c>
    </row>
    <row r="12" spans="1:11" ht="51.75" customHeight="1" x14ac:dyDescent="0.25">
      <c r="A12" t="str">
        <f t="shared" si="0"/>
        <v>2013-05-26</v>
      </c>
      <c r="B12" t="str">
        <f>"1230"</f>
        <v>1230</v>
      </c>
      <c r="C12" t="s">
        <v>27</v>
      </c>
      <c r="D12" t="s">
        <v>28</v>
      </c>
      <c r="E12" t="s">
        <v>24</v>
      </c>
      <c r="G12" s="1" t="s">
        <v>28</v>
      </c>
      <c r="I12">
        <v>2011</v>
      </c>
      <c r="J12" t="s">
        <v>17</v>
      </c>
      <c r="K12" t="s">
        <v>29</v>
      </c>
    </row>
    <row r="13" spans="1:11" ht="53.25" customHeight="1" x14ac:dyDescent="0.25">
      <c r="A13" t="str">
        <f t="shared" si="0"/>
        <v>2013-05-26</v>
      </c>
      <c r="B13" t="str">
        <f>"1330"</f>
        <v>1330</v>
      </c>
      <c r="C13" t="s">
        <v>27</v>
      </c>
      <c r="D13" t="s">
        <v>30</v>
      </c>
      <c r="E13" t="s">
        <v>24</v>
      </c>
      <c r="G13" s="1" t="s">
        <v>30</v>
      </c>
      <c r="I13">
        <v>2011</v>
      </c>
      <c r="J13" t="s">
        <v>17</v>
      </c>
      <c r="K13" t="s">
        <v>31</v>
      </c>
    </row>
    <row r="14" spans="1:11" ht="48" customHeight="1" x14ac:dyDescent="0.25">
      <c r="A14" t="str">
        <f t="shared" si="0"/>
        <v>2013-05-26</v>
      </c>
      <c r="B14" t="str">
        <f>"1430"</f>
        <v>1430</v>
      </c>
      <c r="C14" t="s">
        <v>27</v>
      </c>
      <c r="D14" t="s">
        <v>32</v>
      </c>
      <c r="E14" t="s">
        <v>24</v>
      </c>
      <c r="G14" s="1" t="s">
        <v>32</v>
      </c>
      <c r="I14">
        <v>2011</v>
      </c>
      <c r="J14" t="s">
        <v>17</v>
      </c>
      <c r="K14" t="s">
        <v>31</v>
      </c>
    </row>
    <row r="15" spans="1:11" ht="48.75" customHeight="1" x14ac:dyDescent="0.3">
      <c r="A15" t="str">
        <f t="shared" si="0"/>
        <v>2013-05-26</v>
      </c>
      <c r="B15" t="str">
        <f>"1530"</f>
        <v>1530</v>
      </c>
      <c r="C15" t="s">
        <v>27</v>
      </c>
      <c r="D15" t="s">
        <v>33</v>
      </c>
      <c r="E15" t="s">
        <v>24</v>
      </c>
      <c r="G15" s="1" t="s">
        <v>33</v>
      </c>
      <c r="I15">
        <v>2011</v>
      </c>
      <c r="J15" t="s">
        <v>17</v>
      </c>
      <c r="K15" t="s">
        <v>29</v>
      </c>
    </row>
    <row r="16" spans="1:11" ht="40.5" customHeight="1" x14ac:dyDescent="0.3">
      <c r="A16" t="str">
        <f t="shared" si="0"/>
        <v>2013-05-26</v>
      </c>
      <c r="B16" t="str">
        <f>"1630"</f>
        <v>1630</v>
      </c>
      <c r="C16" t="s">
        <v>27</v>
      </c>
      <c r="D16" t="s">
        <v>34</v>
      </c>
      <c r="E16" t="s">
        <v>24</v>
      </c>
      <c r="G16" s="1" t="s">
        <v>34</v>
      </c>
      <c r="I16">
        <v>2011</v>
      </c>
      <c r="J16" t="s">
        <v>17</v>
      </c>
      <c r="K16" t="s">
        <v>31</v>
      </c>
    </row>
    <row r="17" spans="1:11" ht="57.6" x14ac:dyDescent="0.3">
      <c r="A17" t="str">
        <f t="shared" si="0"/>
        <v>2013-05-26</v>
      </c>
      <c r="B17" t="str">
        <f>"1730"</f>
        <v>1730</v>
      </c>
      <c r="C17" t="s">
        <v>23</v>
      </c>
      <c r="E17" t="s">
        <v>24</v>
      </c>
      <c r="G17" s="1" t="s">
        <v>25</v>
      </c>
      <c r="I17">
        <v>2013</v>
      </c>
      <c r="J17" t="s">
        <v>17</v>
      </c>
      <c r="K17" t="s">
        <v>26</v>
      </c>
    </row>
    <row r="18" spans="1:11" ht="57.6" x14ac:dyDescent="0.3">
      <c r="A18" t="str">
        <f t="shared" si="0"/>
        <v>2013-05-26</v>
      </c>
      <c r="B18" t="str">
        <f>"1800"</f>
        <v>1800</v>
      </c>
      <c r="C18" t="s">
        <v>35</v>
      </c>
      <c r="E18" t="s">
        <v>24</v>
      </c>
      <c r="G18" s="1" t="s">
        <v>36</v>
      </c>
      <c r="I18">
        <v>2013</v>
      </c>
      <c r="J18" t="s">
        <v>37</v>
      </c>
      <c r="K18" t="s">
        <v>26</v>
      </c>
    </row>
    <row r="19" spans="1:11" ht="43.2" x14ac:dyDescent="0.3">
      <c r="A19" t="str">
        <f t="shared" si="0"/>
        <v>2013-05-26</v>
      </c>
      <c r="B19" t="str">
        <f>"1830"</f>
        <v>1830</v>
      </c>
      <c r="C19" t="s">
        <v>38</v>
      </c>
      <c r="E19" t="s">
        <v>24</v>
      </c>
      <c r="G19" s="1" t="s">
        <v>39</v>
      </c>
      <c r="I19">
        <v>2013</v>
      </c>
      <c r="J19" t="s">
        <v>17</v>
      </c>
      <c r="K19" t="s">
        <v>40</v>
      </c>
    </row>
    <row r="20" spans="1:11" ht="28.8" x14ac:dyDescent="0.3">
      <c r="A20" t="str">
        <f t="shared" si="0"/>
        <v>2013-05-26</v>
      </c>
      <c r="B20" t="str">
        <f>"1900"</f>
        <v>1900</v>
      </c>
      <c r="C20" t="s">
        <v>41</v>
      </c>
      <c r="E20" t="s">
        <v>12</v>
      </c>
      <c r="G20" s="1" t="s">
        <v>42</v>
      </c>
      <c r="I20">
        <v>2000</v>
      </c>
      <c r="J20" t="s">
        <v>17</v>
      </c>
      <c r="K20" t="s">
        <v>43</v>
      </c>
    </row>
    <row r="21" spans="1:11" ht="43.2" x14ac:dyDescent="0.3">
      <c r="A21" t="str">
        <f t="shared" si="0"/>
        <v>2013-05-26</v>
      </c>
      <c r="B21" t="str">
        <f>"1930"</f>
        <v>1930</v>
      </c>
      <c r="C21" t="s">
        <v>44</v>
      </c>
      <c r="D21" t="s">
        <v>47</v>
      </c>
      <c r="E21" t="s">
        <v>12</v>
      </c>
      <c r="F21" t="s">
        <v>45</v>
      </c>
      <c r="G21" s="1" t="s">
        <v>46</v>
      </c>
      <c r="I21">
        <v>2007</v>
      </c>
      <c r="J21" t="s">
        <v>48</v>
      </c>
      <c r="K21" t="s">
        <v>49</v>
      </c>
    </row>
    <row r="22" spans="1:11" ht="57.6" x14ac:dyDescent="0.3">
      <c r="A22" t="str">
        <f t="shared" si="0"/>
        <v>2013-05-26</v>
      </c>
      <c r="B22" t="str">
        <f>"2000"</f>
        <v>2000</v>
      </c>
      <c r="C22" t="s">
        <v>50</v>
      </c>
      <c r="D22" t="s">
        <v>53</v>
      </c>
      <c r="E22" t="s">
        <v>12</v>
      </c>
      <c r="F22" t="s">
        <v>51</v>
      </c>
      <c r="G22" s="1" t="s">
        <v>52</v>
      </c>
      <c r="I22">
        <v>2012</v>
      </c>
      <c r="J22" t="s">
        <v>17</v>
      </c>
      <c r="K22" t="s">
        <v>54</v>
      </c>
    </row>
    <row r="23" spans="1:11" ht="57.6" x14ac:dyDescent="0.3">
      <c r="A23" t="str">
        <f t="shared" si="0"/>
        <v>2013-05-26</v>
      </c>
      <c r="B23" t="str">
        <f>"2030"</f>
        <v>2030</v>
      </c>
      <c r="C23" t="s">
        <v>55</v>
      </c>
      <c r="D23" t="s">
        <v>58</v>
      </c>
      <c r="E23" t="s">
        <v>56</v>
      </c>
      <c r="F23" t="s">
        <v>45</v>
      </c>
      <c r="G23" s="1" t="s">
        <v>57</v>
      </c>
      <c r="I23">
        <v>2002</v>
      </c>
      <c r="J23" t="s">
        <v>37</v>
      </c>
      <c r="K23" t="s">
        <v>59</v>
      </c>
    </row>
    <row r="24" spans="1:11" ht="43.2" x14ac:dyDescent="0.3">
      <c r="A24" t="str">
        <f t="shared" si="0"/>
        <v>2013-05-26</v>
      </c>
      <c r="B24" t="str">
        <f>"2100"</f>
        <v>2100</v>
      </c>
      <c r="C24" t="s">
        <v>60</v>
      </c>
      <c r="E24" t="s">
        <v>61</v>
      </c>
      <c r="F24" t="s">
        <v>62</v>
      </c>
      <c r="G24" s="1" t="s">
        <v>63</v>
      </c>
      <c r="I24">
        <v>2011</v>
      </c>
      <c r="J24" t="s">
        <v>48</v>
      </c>
      <c r="K24" t="s">
        <v>64</v>
      </c>
    </row>
    <row r="25" spans="1:11" ht="57.6" x14ac:dyDescent="0.3">
      <c r="A25" t="str">
        <f t="shared" si="0"/>
        <v>2013-05-26</v>
      </c>
      <c r="B25" t="str">
        <f>"2200"</f>
        <v>2200</v>
      </c>
      <c r="C25" t="s">
        <v>65</v>
      </c>
      <c r="E25" t="s">
        <v>12</v>
      </c>
      <c r="F25" t="s">
        <v>45</v>
      </c>
      <c r="G25" s="1" t="s">
        <v>66</v>
      </c>
      <c r="H25" t="s">
        <v>67</v>
      </c>
      <c r="I25">
        <v>2008</v>
      </c>
      <c r="J25" t="s">
        <v>48</v>
      </c>
      <c r="K25" t="s">
        <v>68</v>
      </c>
    </row>
    <row r="26" spans="1:11" ht="57.6" x14ac:dyDescent="0.3">
      <c r="A26" t="str">
        <f t="shared" si="0"/>
        <v>2013-05-26</v>
      </c>
      <c r="B26" t="str">
        <f>"2330"</f>
        <v>2330</v>
      </c>
      <c r="C26" t="s">
        <v>69</v>
      </c>
      <c r="E26" t="s">
        <v>70</v>
      </c>
      <c r="G26" s="1" t="s">
        <v>71</v>
      </c>
      <c r="I26">
        <v>2008</v>
      </c>
      <c r="J26" t="s">
        <v>17</v>
      </c>
      <c r="K26" t="s">
        <v>72</v>
      </c>
    </row>
    <row r="27" spans="1:11" ht="43.2" x14ac:dyDescent="0.3">
      <c r="A27" t="str">
        <f t="shared" ref="A27:A71" si="1">"2013-05-27"</f>
        <v>2013-05-27</v>
      </c>
      <c r="B27" t="str">
        <f>"0000"</f>
        <v>0000</v>
      </c>
      <c r="C27" t="s">
        <v>11</v>
      </c>
      <c r="E27" t="s">
        <v>12</v>
      </c>
      <c r="F27" t="s">
        <v>13</v>
      </c>
      <c r="G27" s="1" t="s">
        <v>14</v>
      </c>
      <c r="I27">
        <v>2012</v>
      </c>
      <c r="J27" t="s">
        <v>17</v>
      </c>
      <c r="K27" t="s">
        <v>21</v>
      </c>
    </row>
    <row r="28" spans="1:11" ht="43.2" x14ac:dyDescent="0.3">
      <c r="A28" t="str">
        <f t="shared" si="1"/>
        <v>2013-05-27</v>
      </c>
      <c r="B28" t="str">
        <f>"0100"</f>
        <v>0100</v>
      </c>
      <c r="C28" t="s">
        <v>11</v>
      </c>
      <c r="E28" t="s">
        <v>12</v>
      </c>
      <c r="F28" t="s">
        <v>13</v>
      </c>
      <c r="G28" s="1" t="s">
        <v>14</v>
      </c>
      <c r="I28">
        <v>2012</v>
      </c>
      <c r="J28" t="s">
        <v>17</v>
      </c>
      <c r="K28" t="s">
        <v>21</v>
      </c>
    </row>
    <row r="29" spans="1:11" ht="43.2" x14ac:dyDescent="0.3">
      <c r="A29" t="str">
        <f t="shared" si="1"/>
        <v>2013-05-27</v>
      </c>
      <c r="B29" t="str">
        <f>"0200"</f>
        <v>0200</v>
      </c>
      <c r="C29" t="s">
        <v>11</v>
      </c>
      <c r="E29" t="s">
        <v>12</v>
      </c>
      <c r="F29" t="s">
        <v>13</v>
      </c>
      <c r="G29" s="1" t="s">
        <v>14</v>
      </c>
      <c r="I29">
        <v>2012</v>
      </c>
      <c r="J29" t="s">
        <v>17</v>
      </c>
      <c r="K29" t="s">
        <v>21</v>
      </c>
    </row>
    <row r="30" spans="1:11" ht="43.2" x14ac:dyDescent="0.3">
      <c r="A30" t="str">
        <f t="shared" si="1"/>
        <v>2013-05-27</v>
      </c>
      <c r="B30" t="str">
        <f>"0300"</f>
        <v>0300</v>
      </c>
      <c r="C30" t="s">
        <v>11</v>
      </c>
      <c r="E30" t="s">
        <v>12</v>
      </c>
      <c r="F30" t="s">
        <v>13</v>
      </c>
      <c r="G30" s="1" t="s">
        <v>14</v>
      </c>
      <c r="I30">
        <v>2012</v>
      </c>
      <c r="J30" t="s">
        <v>17</v>
      </c>
      <c r="K30" t="s">
        <v>21</v>
      </c>
    </row>
    <row r="31" spans="1:11" ht="43.2" x14ac:dyDescent="0.3">
      <c r="A31" t="str">
        <f t="shared" si="1"/>
        <v>2013-05-27</v>
      </c>
      <c r="B31" t="str">
        <f>"0400"</f>
        <v>0400</v>
      </c>
      <c r="C31" t="s">
        <v>11</v>
      </c>
      <c r="E31" t="s">
        <v>12</v>
      </c>
      <c r="F31" t="s">
        <v>13</v>
      </c>
      <c r="G31" s="1" t="s">
        <v>14</v>
      </c>
      <c r="I31">
        <v>2012</v>
      </c>
      <c r="J31" t="s">
        <v>17</v>
      </c>
      <c r="K31" t="s">
        <v>21</v>
      </c>
    </row>
    <row r="32" spans="1:11" ht="43.2" x14ac:dyDescent="0.3">
      <c r="A32" t="str">
        <f t="shared" si="1"/>
        <v>2013-05-27</v>
      </c>
      <c r="B32" t="str">
        <f>"0500"</f>
        <v>0500</v>
      </c>
      <c r="C32" t="s">
        <v>11</v>
      </c>
      <c r="E32" t="s">
        <v>12</v>
      </c>
      <c r="F32" t="s">
        <v>13</v>
      </c>
      <c r="G32" s="1" t="s">
        <v>14</v>
      </c>
      <c r="I32">
        <v>2012</v>
      </c>
      <c r="J32" t="s">
        <v>17</v>
      </c>
      <c r="K32" t="s">
        <v>18</v>
      </c>
    </row>
    <row r="33" spans="1:11" ht="57.6" x14ac:dyDescent="0.3">
      <c r="A33" t="str">
        <f t="shared" si="1"/>
        <v>2013-05-27</v>
      </c>
      <c r="B33" t="str">
        <f>"0600"</f>
        <v>0600</v>
      </c>
      <c r="C33" t="s">
        <v>73</v>
      </c>
      <c r="E33" t="s">
        <v>12</v>
      </c>
      <c r="F33" t="s">
        <v>45</v>
      </c>
      <c r="G33" s="1" t="s">
        <v>74</v>
      </c>
      <c r="I33">
        <v>2011</v>
      </c>
      <c r="J33" t="s">
        <v>17</v>
      </c>
      <c r="K33" t="s">
        <v>75</v>
      </c>
    </row>
    <row r="34" spans="1:11" ht="57.6" x14ac:dyDescent="0.3">
      <c r="A34" t="str">
        <f t="shared" si="1"/>
        <v>2013-05-27</v>
      </c>
      <c r="B34" t="str">
        <f>"0630"</f>
        <v>0630</v>
      </c>
      <c r="C34" t="s">
        <v>76</v>
      </c>
      <c r="D34" t="s">
        <v>78</v>
      </c>
      <c r="E34" t="s">
        <v>70</v>
      </c>
      <c r="G34" s="1" t="s">
        <v>77</v>
      </c>
      <c r="I34">
        <v>2005</v>
      </c>
      <c r="J34" t="s">
        <v>48</v>
      </c>
      <c r="K34" t="s">
        <v>75</v>
      </c>
    </row>
    <row r="35" spans="1:11" ht="57.6" x14ac:dyDescent="0.3">
      <c r="A35" t="str">
        <f t="shared" si="1"/>
        <v>2013-05-27</v>
      </c>
      <c r="B35" t="str">
        <f>"0700"</f>
        <v>0700</v>
      </c>
      <c r="C35" t="s">
        <v>79</v>
      </c>
      <c r="E35" t="s">
        <v>70</v>
      </c>
      <c r="G35" s="1" t="s">
        <v>80</v>
      </c>
      <c r="I35">
        <v>2011</v>
      </c>
      <c r="J35" t="s">
        <v>17</v>
      </c>
      <c r="K35" t="s">
        <v>40</v>
      </c>
    </row>
    <row r="36" spans="1:11" ht="43.2" x14ac:dyDescent="0.3">
      <c r="A36" t="str">
        <f t="shared" si="1"/>
        <v>2013-05-27</v>
      </c>
      <c r="B36" t="str">
        <f>"0730"</f>
        <v>0730</v>
      </c>
      <c r="C36" t="s">
        <v>81</v>
      </c>
      <c r="D36" t="s">
        <v>83</v>
      </c>
      <c r="E36" t="s">
        <v>70</v>
      </c>
      <c r="G36" s="1" t="s">
        <v>82</v>
      </c>
      <c r="I36">
        <v>2002</v>
      </c>
      <c r="J36" t="s">
        <v>48</v>
      </c>
      <c r="K36" t="s">
        <v>84</v>
      </c>
    </row>
    <row r="37" spans="1:11" ht="43.2" x14ac:dyDescent="0.3">
      <c r="A37" t="str">
        <f t="shared" si="1"/>
        <v>2013-05-27</v>
      </c>
      <c r="B37" t="str">
        <f>"0745"</f>
        <v>0745</v>
      </c>
      <c r="C37" t="s">
        <v>85</v>
      </c>
      <c r="D37" t="s">
        <v>241</v>
      </c>
      <c r="E37" t="s">
        <v>70</v>
      </c>
      <c r="G37" s="1" t="s">
        <v>86</v>
      </c>
      <c r="I37">
        <v>2009</v>
      </c>
      <c r="J37" t="s">
        <v>17</v>
      </c>
      <c r="K37" t="s">
        <v>87</v>
      </c>
    </row>
    <row r="38" spans="1:11" ht="43.2" x14ac:dyDescent="0.3">
      <c r="A38" t="str">
        <f t="shared" si="1"/>
        <v>2013-05-27</v>
      </c>
      <c r="B38" t="str">
        <f>"0750"</f>
        <v>0750</v>
      </c>
      <c r="C38" t="s">
        <v>88</v>
      </c>
      <c r="D38" t="s">
        <v>90</v>
      </c>
      <c r="E38" t="s">
        <v>70</v>
      </c>
      <c r="G38" s="1" t="s">
        <v>89</v>
      </c>
      <c r="I38">
        <v>1995</v>
      </c>
      <c r="J38" t="s">
        <v>17</v>
      </c>
      <c r="K38" t="s">
        <v>87</v>
      </c>
    </row>
    <row r="39" spans="1:11" ht="43.2" x14ac:dyDescent="0.3">
      <c r="A39" t="str">
        <f t="shared" si="1"/>
        <v>2013-05-27</v>
      </c>
      <c r="B39" t="str">
        <f>"0755"</f>
        <v>0755</v>
      </c>
      <c r="C39" t="s">
        <v>85</v>
      </c>
      <c r="D39" t="s">
        <v>242</v>
      </c>
      <c r="E39" t="s">
        <v>70</v>
      </c>
      <c r="G39" s="1" t="s">
        <v>86</v>
      </c>
      <c r="I39">
        <v>2009</v>
      </c>
      <c r="J39" t="s">
        <v>17</v>
      </c>
      <c r="K39" t="s">
        <v>87</v>
      </c>
    </row>
    <row r="40" spans="1:11" ht="57.6" x14ac:dyDescent="0.3">
      <c r="A40" t="str">
        <f t="shared" si="1"/>
        <v>2013-05-27</v>
      </c>
      <c r="B40" t="str">
        <f>"0800"</f>
        <v>0800</v>
      </c>
      <c r="C40" t="s">
        <v>91</v>
      </c>
      <c r="E40" t="s">
        <v>70</v>
      </c>
      <c r="G40" s="1" t="s">
        <v>92</v>
      </c>
      <c r="I40">
        <v>0</v>
      </c>
      <c r="J40" t="s">
        <v>17</v>
      </c>
      <c r="K40" t="s">
        <v>93</v>
      </c>
    </row>
    <row r="41" spans="1:11" ht="43.2" x14ac:dyDescent="0.3">
      <c r="A41" t="str">
        <f t="shared" si="1"/>
        <v>2013-05-27</v>
      </c>
      <c r="B41" t="str">
        <f>"0830"</f>
        <v>0830</v>
      </c>
      <c r="C41" t="s">
        <v>94</v>
      </c>
      <c r="D41" t="s">
        <v>96</v>
      </c>
      <c r="E41" t="s">
        <v>70</v>
      </c>
      <c r="G41" s="1" t="s">
        <v>95</v>
      </c>
      <c r="I41">
        <v>2012</v>
      </c>
      <c r="J41" t="s">
        <v>17</v>
      </c>
      <c r="K41" t="s">
        <v>75</v>
      </c>
    </row>
    <row r="42" spans="1:11" ht="28.8" x14ac:dyDescent="0.3">
      <c r="A42" t="str">
        <f t="shared" si="1"/>
        <v>2013-05-27</v>
      </c>
      <c r="B42" t="str">
        <f>"0900"</f>
        <v>0900</v>
      </c>
      <c r="C42" t="s">
        <v>97</v>
      </c>
      <c r="E42" t="s">
        <v>70</v>
      </c>
      <c r="G42" s="1" t="s">
        <v>98</v>
      </c>
      <c r="I42">
        <v>2011</v>
      </c>
      <c r="J42" t="s">
        <v>17</v>
      </c>
      <c r="K42" t="s">
        <v>43</v>
      </c>
    </row>
    <row r="43" spans="1:11" ht="43.2" x14ac:dyDescent="0.3">
      <c r="A43" t="str">
        <f t="shared" si="1"/>
        <v>2013-05-27</v>
      </c>
      <c r="B43" t="str">
        <f>"0930"</f>
        <v>0930</v>
      </c>
      <c r="C43" t="s">
        <v>99</v>
      </c>
      <c r="E43" t="s">
        <v>70</v>
      </c>
      <c r="G43" s="1" t="s">
        <v>100</v>
      </c>
      <c r="I43">
        <v>2010</v>
      </c>
      <c r="J43" t="s">
        <v>48</v>
      </c>
      <c r="K43" t="s">
        <v>40</v>
      </c>
    </row>
    <row r="44" spans="1:11" ht="43.2" x14ac:dyDescent="0.3">
      <c r="A44" t="str">
        <f t="shared" si="1"/>
        <v>2013-05-27</v>
      </c>
      <c r="B44" t="str">
        <f>"1000"</f>
        <v>1000</v>
      </c>
      <c r="C44" t="s">
        <v>38</v>
      </c>
      <c r="E44" t="s">
        <v>24</v>
      </c>
      <c r="G44" s="1" t="s">
        <v>39</v>
      </c>
      <c r="I44">
        <v>2013</v>
      </c>
      <c r="J44" t="s">
        <v>17</v>
      </c>
      <c r="K44" t="s">
        <v>40</v>
      </c>
    </row>
    <row r="45" spans="1:11" ht="57.6" x14ac:dyDescent="0.3">
      <c r="A45" t="str">
        <f t="shared" si="1"/>
        <v>2013-05-27</v>
      </c>
      <c r="B45" t="str">
        <f>"1030"</f>
        <v>1030</v>
      </c>
      <c r="C45" t="s">
        <v>101</v>
      </c>
      <c r="D45" t="s">
        <v>103</v>
      </c>
      <c r="E45" t="s">
        <v>70</v>
      </c>
      <c r="G45" s="1" t="s">
        <v>102</v>
      </c>
      <c r="I45">
        <v>2010</v>
      </c>
      <c r="J45" t="s">
        <v>48</v>
      </c>
      <c r="K45" t="s">
        <v>75</v>
      </c>
    </row>
    <row r="46" spans="1:11" ht="57.6" x14ac:dyDescent="0.3">
      <c r="A46" t="str">
        <f t="shared" si="1"/>
        <v>2013-05-27</v>
      </c>
      <c r="B46" t="str">
        <f>"1100"</f>
        <v>1100</v>
      </c>
      <c r="C46" t="s">
        <v>35</v>
      </c>
      <c r="E46" t="s">
        <v>24</v>
      </c>
      <c r="G46" s="1" t="s">
        <v>36</v>
      </c>
      <c r="I46">
        <v>2013</v>
      </c>
      <c r="J46" t="s">
        <v>37</v>
      </c>
      <c r="K46" t="s">
        <v>26</v>
      </c>
    </row>
    <row r="47" spans="1:11" ht="43.2" x14ac:dyDescent="0.3">
      <c r="A47" t="str">
        <f t="shared" si="1"/>
        <v>2013-05-27</v>
      </c>
      <c r="B47" t="str">
        <f>"1130"</f>
        <v>1130</v>
      </c>
      <c r="C47" t="s">
        <v>38</v>
      </c>
      <c r="E47" t="s">
        <v>24</v>
      </c>
      <c r="G47" s="1" t="s">
        <v>39</v>
      </c>
      <c r="I47">
        <v>2013</v>
      </c>
      <c r="J47" t="s">
        <v>17</v>
      </c>
      <c r="K47" t="s">
        <v>40</v>
      </c>
    </row>
    <row r="48" spans="1:11" ht="28.8" x14ac:dyDescent="0.3">
      <c r="A48" t="str">
        <f t="shared" si="1"/>
        <v>2013-05-27</v>
      </c>
      <c r="B48" t="str">
        <f>"1200"</f>
        <v>1200</v>
      </c>
      <c r="C48" t="s">
        <v>41</v>
      </c>
      <c r="E48" t="s">
        <v>12</v>
      </c>
      <c r="G48" s="1" t="s">
        <v>42</v>
      </c>
      <c r="I48">
        <v>2000</v>
      </c>
      <c r="J48" t="s">
        <v>17</v>
      </c>
      <c r="K48" t="s">
        <v>43</v>
      </c>
    </row>
    <row r="49" spans="1:11" ht="43.2" x14ac:dyDescent="0.3">
      <c r="A49" t="str">
        <f t="shared" si="1"/>
        <v>2013-05-27</v>
      </c>
      <c r="B49" t="str">
        <f>"1230"</f>
        <v>1230</v>
      </c>
      <c r="C49" t="s">
        <v>44</v>
      </c>
      <c r="D49" t="s">
        <v>47</v>
      </c>
      <c r="E49" t="s">
        <v>12</v>
      </c>
      <c r="F49" t="s">
        <v>45</v>
      </c>
      <c r="G49" s="1" t="s">
        <v>46</v>
      </c>
      <c r="I49">
        <v>2007</v>
      </c>
      <c r="J49" t="s">
        <v>48</v>
      </c>
      <c r="K49" t="s">
        <v>49</v>
      </c>
    </row>
    <row r="50" spans="1:11" ht="57.6" x14ac:dyDescent="0.3">
      <c r="A50" t="str">
        <f t="shared" si="1"/>
        <v>2013-05-27</v>
      </c>
      <c r="B50" t="str">
        <f>"1300"</f>
        <v>1300</v>
      </c>
      <c r="C50" t="s">
        <v>50</v>
      </c>
      <c r="D50" t="s">
        <v>53</v>
      </c>
      <c r="E50" t="s">
        <v>12</v>
      </c>
      <c r="F50" t="s">
        <v>51</v>
      </c>
      <c r="G50" s="1" t="s">
        <v>52</v>
      </c>
      <c r="I50">
        <v>2012</v>
      </c>
      <c r="J50" t="s">
        <v>17</v>
      </c>
      <c r="K50" t="s">
        <v>54</v>
      </c>
    </row>
    <row r="51" spans="1:11" ht="57.6" x14ac:dyDescent="0.3">
      <c r="A51" t="str">
        <f t="shared" si="1"/>
        <v>2013-05-27</v>
      </c>
      <c r="B51" t="str">
        <f>"1330"</f>
        <v>1330</v>
      </c>
      <c r="C51" t="s">
        <v>69</v>
      </c>
      <c r="E51" t="s">
        <v>70</v>
      </c>
      <c r="G51" s="1" t="s">
        <v>104</v>
      </c>
      <c r="I51">
        <v>2010</v>
      </c>
      <c r="J51" t="s">
        <v>17</v>
      </c>
      <c r="K51" t="s">
        <v>54</v>
      </c>
    </row>
    <row r="52" spans="1:11" ht="43.2" x14ac:dyDescent="0.3">
      <c r="A52" t="str">
        <f t="shared" si="1"/>
        <v>2013-05-27</v>
      </c>
      <c r="B52" t="str">
        <f>"1400"</f>
        <v>1400</v>
      </c>
      <c r="C52" t="s">
        <v>69</v>
      </c>
      <c r="E52" t="s">
        <v>70</v>
      </c>
      <c r="G52" s="1" t="s">
        <v>105</v>
      </c>
      <c r="I52">
        <v>2010</v>
      </c>
      <c r="J52" t="s">
        <v>17</v>
      </c>
      <c r="K52" t="s">
        <v>43</v>
      </c>
    </row>
    <row r="53" spans="1:11" ht="43.2" x14ac:dyDescent="0.3">
      <c r="A53" t="str">
        <f t="shared" si="1"/>
        <v>2013-05-27</v>
      </c>
      <c r="B53" t="str">
        <f>"1430"</f>
        <v>1430</v>
      </c>
      <c r="C53" t="s">
        <v>99</v>
      </c>
      <c r="E53" t="s">
        <v>70</v>
      </c>
      <c r="G53" s="1" t="s">
        <v>100</v>
      </c>
      <c r="I53">
        <v>2010</v>
      </c>
      <c r="J53" t="s">
        <v>48</v>
      </c>
      <c r="K53" t="s">
        <v>40</v>
      </c>
    </row>
    <row r="54" spans="1:11" ht="57.6" x14ac:dyDescent="0.3">
      <c r="A54" t="str">
        <f t="shared" si="1"/>
        <v>2013-05-27</v>
      </c>
      <c r="B54" t="str">
        <f>"1500"</f>
        <v>1500</v>
      </c>
      <c r="C54" t="s">
        <v>73</v>
      </c>
      <c r="E54" t="s">
        <v>12</v>
      </c>
      <c r="F54" t="s">
        <v>45</v>
      </c>
      <c r="G54" s="1" t="s">
        <v>74</v>
      </c>
      <c r="I54">
        <v>2011</v>
      </c>
      <c r="J54" t="s">
        <v>17</v>
      </c>
      <c r="K54" t="s">
        <v>40</v>
      </c>
    </row>
    <row r="55" spans="1:11" ht="43.2" x14ac:dyDescent="0.3">
      <c r="A55" t="str">
        <f t="shared" si="1"/>
        <v>2013-05-27</v>
      </c>
      <c r="B55" t="str">
        <f>"1530"</f>
        <v>1530</v>
      </c>
      <c r="C55" t="s">
        <v>81</v>
      </c>
      <c r="D55" t="s">
        <v>106</v>
      </c>
      <c r="E55" t="s">
        <v>70</v>
      </c>
      <c r="G55" s="1" t="s">
        <v>82</v>
      </c>
      <c r="I55">
        <v>2002</v>
      </c>
      <c r="J55" t="s">
        <v>48</v>
      </c>
      <c r="K55" t="s">
        <v>84</v>
      </c>
    </row>
    <row r="56" spans="1:11" ht="43.2" x14ac:dyDescent="0.3">
      <c r="A56" t="str">
        <f t="shared" si="1"/>
        <v>2013-05-27</v>
      </c>
      <c r="B56" t="str">
        <f>"1545"</f>
        <v>1545</v>
      </c>
      <c r="C56" t="s">
        <v>85</v>
      </c>
      <c r="D56" t="s">
        <v>243</v>
      </c>
      <c r="E56" t="s">
        <v>70</v>
      </c>
      <c r="G56" s="1" t="s">
        <v>86</v>
      </c>
      <c r="I56">
        <v>2009</v>
      </c>
      <c r="J56" t="s">
        <v>17</v>
      </c>
      <c r="K56" t="s">
        <v>87</v>
      </c>
    </row>
    <row r="57" spans="1:11" ht="28.8" x14ac:dyDescent="0.3">
      <c r="A57" t="str">
        <f t="shared" si="1"/>
        <v>2013-05-27</v>
      </c>
      <c r="B57" t="str">
        <f>"1550"</f>
        <v>1550</v>
      </c>
      <c r="C57" t="s">
        <v>107</v>
      </c>
      <c r="D57" t="s">
        <v>109</v>
      </c>
      <c r="E57" t="s">
        <v>70</v>
      </c>
      <c r="G57" s="1" t="s">
        <v>108</v>
      </c>
      <c r="I57">
        <v>2011</v>
      </c>
      <c r="J57" t="s">
        <v>17</v>
      </c>
      <c r="K57" t="s">
        <v>110</v>
      </c>
    </row>
    <row r="58" spans="1:11" ht="43.2" x14ac:dyDescent="0.3">
      <c r="A58" t="str">
        <f t="shared" si="1"/>
        <v>2013-05-27</v>
      </c>
      <c r="B58" t="str">
        <f>"1555"</f>
        <v>1555</v>
      </c>
      <c r="C58" t="s">
        <v>85</v>
      </c>
      <c r="D58" t="s">
        <v>244</v>
      </c>
      <c r="E58" t="s">
        <v>70</v>
      </c>
      <c r="G58" s="1" t="s">
        <v>86</v>
      </c>
      <c r="I58">
        <v>2009</v>
      </c>
      <c r="J58" t="s">
        <v>17</v>
      </c>
      <c r="K58" t="s">
        <v>87</v>
      </c>
    </row>
    <row r="59" spans="1:11" ht="43.2" x14ac:dyDescent="0.3">
      <c r="A59" t="str">
        <f t="shared" si="1"/>
        <v>2013-05-27</v>
      </c>
      <c r="B59" t="str">
        <f>"1600"</f>
        <v>1600</v>
      </c>
      <c r="C59" t="s">
        <v>94</v>
      </c>
      <c r="D59" t="s">
        <v>112</v>
      </c>
      <c r="E59" t="s">
        <v>70</v>
      </c>
      <c r="G59" s="1" t="s">
        <v>111</v>
      </c>
      <c r="I59">
        <v>2012</v>
      </c>
      <c r="J59" t="s">
        <v>17</v>
      </c>
      <c r="K59" t="s">
        <v>75</v>
      </c>
    </row>
    <row r="60" spans="1:11" ht="57.6" x14ac:dyDescent="0.3">
      <c r="A60" t="str">
        <f t="shared" si="1"/>
        <v>2013-05-27</v>
      </c>
      <c r="B60" t="str">
        <f>"1630"</f>
        <v>1630</v>
      </c>
      <c r="C60" t="s">
        <v>79</v>
      </c>
      <c r="E60" t="s">
        <v>70</v>
      </c>
      <c r="G60" s="1" t="s">
        <v>80</v>
      </c>
      <c r="I60">
        <v>2011</v>
      </c>
      <c r="J60" t="s">
        <v>17</v>
      </c>
      <c r="K60" t="s">
        <v>40</v>
      </c>
    </row>
    <row r="61" spans="1:11" ht="57.6" x14ac:dyDescent="0.3">
      <c r="A61" t="str">
        <f t="shared" si="1"/>
        <v>2013-05-27</v>
      </c>
      <c r="B61" t="str">
        <f>"1700"</f>
        <v>1700</v>
      </c>
      <c r="C61" t="s">
        <v>91</v>
      </c>
      <c r="E61" t="s">
        <v>70</v>
      </c>
      <c r="G61" s="1" t="s">
        <v>92</v>
      </c>
      <c r="I61">
        <v>0</v>
      </c>
      <c r="J61" t="s">
        <v>17</v>
      </c>
      <c r="K61" t="s">
        <v>113</v>
      </c>
    </row>
    <row r="62" spans="1:11" ht="57.6" x14ac:dyDescent="0.3">
      <c r="A62" t="str">
        <f t="shared" si="1"/>
        <v>2013-05-27</v>
      </c>
      <c r="B62" t="str">
        <f>"1730"</f>
        <v>1730</v>
      </c>
      <c r="C62" t="s">
        <v>114</v>
      </c>
      <c r="E62" t="s">
        <v>24</v>
      </c>
      <c r="G62" s="1" t="s">
        <v>115</v>
      </c>
      <c r="I62">
        <v>2013</v>
      </c>
      <c r="J62" t="s">
        <v>17</v>
      </c>
      <c r="K62" t="s">
        <v>26</v>
      </c>
    </row>
    <row r="63" spans="1:11" ht="57.6" x14ac:dyDescent="0.3">
      <c r="A63" t="str">
        <f t="shared" si="1"/>
        <v>2013-05-27</v>
      </c>
      <c r="B63" t="str">
        <f>"1800"</f>
        <v>1800</v>
      </c>
      <c r="C63" t="s">
        <v>116</v>
      </c>
      <c r="D63" t="s">
        <v>118</v>
      </c>
      <c r="E63" t="s">
        <v>70</v>
      </c>
      <c r="G63" s="1" t="s">
        <v>117</v>
      </c>
      <c r="I63">
        <v>0</v>
      </c>
      <c r="J63" t="s">
        <v>17</v>
      </c>
      <c r="K63" t="s">
        <v>40</v>
      </c>
    </row>
    <row r="64" spans="1:11" ht="57.6" x14ac:dyDescent="0.3">
      <c r="A64" t="str">
        <f t="shared" si="1"/>
        <v>2013-05-27</v>
      </c>
      <c r="B64" t="str">
        <f>"1830"</f>
        <v>1830</v>
      </c>
      <c r="C64" t="s">
        <v>101</v>
      </c>
      <c r="D64" t="s">
        <v>120</v>
      </c>
      <c r="E64" t="s">
        <v>70</v>
      </c>
      <c r="G64" s="1" t="s">
        <v>119</v>
      </c>
      <c r="I64">
        <v>2010</v>
      </c>
      <c r="J64" t="s">
        <v>48</v>
      </c>
      <c r="K64" t="s">
        <v>40</v>
      </c>
    </row>
    <row r="65" spans="1:11" ht="57.6" x14ac:dyDescent="0.3">
      <c r="A65" t="str">
        <f t="shared" si="1"/>
        <v>2013-05-27</v>
      </c>
      <c r="B65" t="str">
        <f>"1900"</f>
        <v>1900</v>
      </c>
      <c r="C65" t="s">
        <v>114</v>
      </c>
      <c r="E65" t="s">
        <v>24</v>
      </c>
      <c r="G65" s="1" t="s">
        <v>115</v>
      </c>
      <c r="I65">
        <v>2013</v>
      </c>
      <c r="J65" t="s">
        <v>17</v>
      </c>
      <c r="K65" t="s">
        <v>26</v>
      </c>
    </row>
    <row r="66" spans="1:11" ht="43.2" x14ac:dyDescent="0.3">
      <c r="A66" t="str">
        <f t="shared" si="1"/>
        <v>2013-05-27</v>
      </c>
      <c r="B66" t="str">
        <f>"1930"</f>
        <v>1930</v>
      </c>
      <c r="C66" t="s">
        <v>121</v>
      </c>
      <c r="E66" t="s">
        <v>12</v>
      </c>
      <c r="F66" t="s">
        <v>45</v>
      </c>
      <c r="G66" s="1" t="s">
        <v>122</v>
      </c>
      <c r="I66">
        <v>2010</v>
      </c>
      <c r="J66" t="s">
        <v>48</v>
      </c>
      <c r="K66" t="s">
        <v>59</v>
      </c>
    </row>
    <row r="67" spans="1:11" ht="57.6" x14ac:dyDescent="0.3">
      <c r="A67" t="str">
        <f t="shared" si="1"/>
        <v>2013-05-27</v>
      </c>
      <c r="B67" t="str">
        <f>"2000"</f>
        <v>2000</v>
      </c>
      <c r="C67" t="s">
        <v>123</v>
      </c>
      <c r="E67" t="s">
        <v>12</v>
      </c>
      <c r="G67" s="1" t="s">
        <v>124</v>
      </c>
      <c r="I67">
        <v>0</v>
      </c>
      <c r="J67" t="s">
        <v>48</v>
      </c>
      <c r="K67" t="s">
        <v>75</v>
      </c>
    </row>
    <row r="68" spans="1:11" ht="57.6" x14ac:dyDescent="0.3">
      <c r="A68" t="str">
        <f t="shared" si="1"/>
        <v>2013-05-27</v>
      </c>
      <c r="B68" t="str">
        <f>"2030"</f>
        <v>2030</v>
      </c>
      <c r="C68" t="s">
        <v>125</v>
      </c>
      <c r="E68" t="s">
        <v>12</v>
      </c>
      <c r="F68" t="s">
        <v>13</v>
      </c>
      <c r="G68" s="1" t="s">
        <v>126</v>
      </c>
      <c r="H68" t="s">
        <v>126</v>
      </c>
      <c r="I68">
        <v>2007</v>
      </c>
      <c r="J68" t="s">
        <v>127</v>
      </c>
      <c r="K68" t="s">
        <v>128</v>
      </c>
    </row>
    <row r="69" spans="1:11" ht="57.6" x14ac:dyDescent="0.3">
      <c r="A69" t="str">
        <f t="shared" si="1"/>
        <v>2013-05-27</v>
      </c>
      <c r="B69" t="str">
        <f>"2230"</f>
        <v>2230</v>
      </c>
      <c r="C69" t="s">
        <v>129</v>
      </c>
      <c r="E69" t="s">
        <v>12</v>
      </c>
      <c r="F69" t="s">
        <v>62</v>
      </c>
      <c r="G69" s="1" t="s">
        <v>130</v>
      </c>
      <c r="I69">
        <v>0</v>
      </c>
      <c r="J69" t="s">
        <v>16</v>
      </c>
      <c r="K69" t="s">
        <v>40</v>
      </c>
    </row>
    <row r="70" spans="1:11" ht="57.6" x14ac:dyDescent="0.3">
      <c r="A70" t="str">
        <f t="shared" si="1"/>
        <v>2013-05-27</v>
      </c>
      <c r="B70" t="str">
        <f>"2300"</f>
        <v>2300</v>
      </c>
      <c r="C70" t="s">
        <v>114</v>
      </c>
      <c r="E70" t="s">
        <v>24</v>
      </c>
      <c r="G70" s="1" t="s">
        <v>115</v>
      </c>
      <c r="I70">
        <v>2013</v>
      </c>
      <c r="J70" t="s">
        <v>17</v>
      </c>
      <c r="K70" t="s">
        <v>26</v>
      </c>
    </row>
    <row r="71" spans="1:11" ht="43.2" x14ac:dyDescent="0.3">
      <c r="A71" t="str">
        <f t="shared" si="1"/>
        <v>2013-05-27</v>
      </c>
      <c r="B71" t="str">
        <f>"2330"</f>
        <v>2330</v>
      </c>
      <c r="C71" t="s">
        <v>69</v>
      </c>
      <c r="E71" t="s">
        <v>70</v>
      </c>
      <c r="G71" s="1" t="s">
        <v>131</v>
      </c>
      <c r="I71">
        <v>2008</v>
      </c>
      <c r="J71" t="s">
        <v>17</v>
      </c>
      <c r="K71" t="s">
        <v>43</v>
      </c>
    </row>
    <row r="72" spans="1:11" ht="43.2" x14ac:dyDescent="0.3">
      <c r="A72" t="str">
        <f t="shared" ref="A72:A113" si="2">"2013-05-28"</f>
        <v>2013-05-28</v>
      </c>
      <c r="B72" t="str">
        <f>"0000"</f>
        <v>0000</v>
      </c>
      <c r="C72" t="s">
        <v>11</v>
      </c>
      <c r="E72" t="s">
        <v>12</v>
      </c>
      <c r="F72" t="s">
        <v>13</v>
      </c>
      <c r="G72" s="1" t="s">
        <v>14</v>
      </c>
      <c r="I72">
        <v>2012</v>
      </c>
      <c r="J72" t="s">
        <v>17</v>
      </c>
      <c r="K72" t="s">
        <v>21</v>
      </c>
    </row>
    <row r="73" spans="1:11" ht="43.2" x14ac:dyDescent="0.3">
      <c r="A73" t="str">
        <f t="shared" si="2"/>
        <v>2013-05-28</v>
      </c>
      <c r="B73" t="str">
        <f>"0100"</f>
        <v>0100</v>
      </c>
      <c r="C73" t="s">
        <v>11</v>
      </c>
      <c r="E73" t="s">
        <v>12</v>
      </c>
      <c r="F73" t="s">
        <v>13</v>
      </c>
      <c r="G73" s="1" t="s">
        <v>14</v>
      </c>
      <c r="I73">
        <v>2012</v>
      </c>
      <c r="J73" t="s">
        <v>17</v>
      </c>
      <c r="K73" t="s">
        <v>21</v>
      </c>
    </row>
    <row r="74" spans="1:11" ht="43.2" x14ac:dyDescent="0.3">
      <c r="A74" t="str">
        <f t="shared" si="2"/>
        <v>2013-05-28</v>
      </c>
      <c r="B74" t="str">
        <f>"0200"</f>
        <v>0200</v>
      </c>
      <c r="C74" t="s">
        <v>11</v>
      </c>
      <c r="E74" t="s">
        <v>12</v>
      </c>
      <c r="F74" t="s">
        <v>13</v>
      </c>
      <c r="G74" s="1" t="s">
        <v>14</v>
      </c>
      <c r="I74">
        <v>2012</v>
      </c>
      <c r="J74" t="s">
        <v>17</v>
      </c>
      <c r="K74" t="s">
        <v>21</v>
      </c>
    </row>
    <row r="75" spans="1:11" ht="43.2" x14ac:dyDescent="0.3">
      <c r="A75" t="str">
        <f t="shared" si="2"/>
        <v>2013-05-28</v>
      </c>
      <c r="B75" t="str">
        <f>"0300"</f>
        <v>0300</v>
      </c>
      <c r="C75" t="s">
        <v>11</v>
      </c>
      <c r="E75" t="s">
        <v>12</v>
      </c>
      <c r="F75" t="s">
        <v>13</v>
      </c>
      <c r="G75" s="1" t="s">
        <v>14</v>
      </c>
      <c r="I75">
        <v>2012</v>
      </c>
      <c r="J75" t="s">
        <v>17</v>
      </c>
      <c r="K75" t="s">
        <v>21</v>
      </c>
    </row>
    <row r="76" spans="1:11" ht="43.2" x14ac:dyDescent="0.3">
      <c r="A76" t="str">
        <f t="shared" si="2"/>
        <v>2013-05-28</v>
      </c>
      <c r="B76" t="str">
        <f>"0400"</f>
        <v>0400</v>
      </c>
      <c r="C76" t="s">
        <v>11</v>
      </c>
      <c r="E76" t="s">
        <v>12</v>
      </c>
      <c r="F76" t="s">
        <v>13</v>
      </c>
      <c r="G76" s="1" t="s">
        <v>14</v>
      </c>
      <c r="I76">
        <v>2012</v>
      </c>
      <c r="J76" t="s">
        <v>17</v>
      </c>
      <c r="K76" t="s">
        <v>21</v>
      </c>
    </row>
    <row r="77" spans="1:11" ht="43.2" x14ac:dyDescent="0.3">
      <c r="A77" t="str">
        <f t="shared" si="2"/>
        <v>2013-05-28</v>
      </c>
      <c r="B77" t="str">
        <f>"0500"</f>
        <v>0500</v>
      </c>
      <c r="C77" t="s">
        <v>11</v>
      </c>
      <c r="E77" t="s">
        <v>12</v>
      </c>
      <c r="F77" t="s">
        <v>13</v>
      </c>
      <c r="G77" s="1" t="s">
        <v>14</v>
      </c>
      <c r="I77">
        <v>2012</v>
      </c>
      <c r="J77" t="s">
        <v>17</v>
      </c>
      <c r="K77" t="s">
        <v>22</v>
      </c>
    </row>
    <row r="78" spans="1:11" ht="57.6" x14ac:dyDescent="0.3">
      <c r="A78" t="str">
        <f t="shared" si="2"/>
        <v>2013-05-28</v>
      </c>
      <c r="B78" t="str">
        <f>"0600"</f>
        <v>0600</v>
      </c>
      <c r="C78" t="s">
        <v>73</v>
      </c>
      <c r="E78" t="s">
        <v>12</v>
      </c>
      <c r="F78" t="s">
        <v>45</v>
      </c>
      <c r="G78" s="1" t="s">
        <v>74</v>
      </c>
      <c r="I78">
        <v>2011</v>
      </c>
      <c r="J78" t="s">
        <v>17</v>
      </c>
      <c r="K78" t="s">
        <v>40</v>
      </c>
    </row>
    <row r="79" spans="1:11" ht="57.6" x14ac:dyDescent="0.3">
      <c r="A79" t="str">
        <f t="shared" si="2"/>
        <v>2013-05-28</v>
      </c>
      <c r="B79" t="str">
        <f>"0630"</f>
        <v>0630</v>
      </c>
      <c r="C79" t="s">
        <v>76</v>
      </c>
      <c r="D79" t="s">
        <v>132</v>
      </c>
      <c r="E79" t="s">
        <v>70</v>
      </c>
      <c r="G79" s="1" t="s">
        <v>77</v>
      </c>
      <c r="I79">
        <v>2005</v>
      </c>
      <c r="J79" t="s">
        <v>48</v>
      </c>
      <c r="K79" t="s">
        <v>75</v>
      </c>
    </row>
    <row r="80" spans="1:11" ht="57.6" x14ac:dyDescent="0.3">
      <c r="A80" t="str">
        <f t="shared" si="2"/>
        <v>2013-05-28</v>
      </c>
      <c r="B80" t="str">
        <f>"0700"</f>
        <v>0700</v>
      </c>
      <c r="C80" t="s">
        <v>79</v>
      </c>
      <c r="E80" t="s">
        <v>70</v>
      </c>
      <c r="G80" s="1" t="s">
        <v>80</v>
      </c>
      <c r="I80">
        <v>2011</v>
      </c>
      <c r="J80" t="s">
        <v>17</v>
      </c>
      <c r="K80" t="s">
        <v>40</v>
      </c>
    </row>
    <row r="81" spans="1:11" ht="43.2" x14ac:dyDescent="0.3">
      <c r="A81" t="str">
        <f t="shared" si="2"/>
        <v>2013-05-28</v>
      </c>
      <c r="B81" t="str">
        <f>"0730"</f>
        <v>0730</v>
      </c>
      <c r="C81" t="s">
        <v>81</v>
      </c>
      <c r="D81" t="s">
        <v>133</v>
      </c>
      <c r="E81" t="s">
        <v>70</v>
      </c>
      <c r="G81" s="1" t="s">
        <v>82</v>
      </c>
      <c r="I81">
        <v>2002</v>
      </c>
      <c r="J81" t="s">
        <v>48</v>
      </c>
      <c r="K81" t="s">
        <v>84</v>
      </c>
    </row>
    <row r="82" spans="1:11" ht="43.2" x14ac:dyDescent="0.3">
      <c r="A82" t="str">
        <f t="shared" si="2"/>
        <v>2013-05-28</v>
      </c>
      <c r="B82" t="str">
        <f>"0745"</f>
        <v>0745</v>
      </c>
      <c r="C82" t="s">
        <v>85</v>
      </c>
      <c r="D82" t="s">
        <v>245</v>
      </c>
      <c r="E82" t="s">
        <v>70</v>
      </c>
      <c r="G82" s="1" t="s">
        <v>86</v>
      </c>
      <c r="I82">
        <v>2009</v>
      </c>
      <c r="J82" t="s">
        <v>17</v>
      </c>
      <c r="K82" t="s">
        <v>87</v>
      </c>
    </row>
    <row r="83" spans="1:11" ht="57.6" x14ac:dyDescent="0.3">
      <c r="A83" t="str">
        <f t="shared" si="2"/>
        <v>2013-05-28</v>
      </c>
      <c r="B83" t="str">
        <f>"0750"</f>
        <v>0750</v>
      </c>
      <c r="C83" t="s">
        <v>88</v>
      </c>
      <c r="D83" t="s">
        <v>135</v>
      </c>
      <c r="E83" t="s">
        <v>70</v>
      </c>
      <c r="G83" s="1" t="s">
        <v>134</v>
      </c>
      <c r="I83">
        <v>1995</v>
      </c>
      <c r="J83" t="s">
        <v>17</v>
      </c>
      <c r="K83" t="s">
        <v>87</v>
      </c>
    </row>
    <row r="84" spans="1:11" ht="43.2" x14ac:dyDescent="0.3">
      <c r="A84" t="str">
        <f t="shared" si="2"/>
        <v>2013-05-28</v>
      </c>
      <c r="B84" t="str">
        <f>"0755"</f>
        <v>0755</v>
      </c>
      <c r="C84" t="s">
        <v>85</v>
      </c>
      <c r="D84" t="s">
        <v>242</v>
      </c>
      <c r="E84" t="s">
        <v>70</v>
      </c>
      <c r="G84" s="1" t="s">
        <v>86</v>
      </c>
      <c r="I84">
        <v>2009</v>
      </c>
      <c r="J84" t="s">
        <v>17</v>
      </c>
      <c r="K84" t="s">
        <v>87</v>
      </c>
    </row>
    <row r="85" spans="1:11" ht="57.6" x14ac:dyDescent="0.3">
      <c r="A85" t="str">
        <f t="shared" si="2"/>
        <v>2013-05-28</v>
      </c>
      <c r="B85" t="str">
        <f>"0800"</f>
        <v>0800</v>
      </c>
      <c r="C85" t="s">
        <v>91</v>
      </c>
      <c r="E85" t="s">
        <v>70</v>
      </c>
      <c r="G85" s="1" t="s">
        <v>92</v>
      </c>
      <c r="I85">
        <v>0</v>
      </c>
      <c r="J85" t="s">
        <v>17</v>
      </c>
      <c r="K85" t="s">
        <v>113</v>
      </c>
    </row>
    <row r="86" spans="1:11" ht="43.2" x14ac:dyDescent="0.3">
      <c r="A86" t="str">
        <f t="shared" si="2"/>
        <v>2013-05-28</v>
      </c>
      <c r="B86" t="str">
        <f>"0830"</f>
        <v>0830</v>
      </c>
      <c r="C86" t="s">
        <v>94</v>
      </c>
      <c r="D86" t="s">
        <v>137</v>
      </c>
      <c r="E86" t="s">
        <v>70</v>
      </c>
      <c r="G86" s="1" t="s">
        <v>136</v>
      </c>
      <c r="I86">
        <v>2012</v>
      </c>
      <c r="J86" t="s">
        <v>17</v>
      </c>
      <c r="K86" t="s">
        <v>40</v>
      </c>
    </row>
    <row r="87" spans="1:11" ht="28.8" x14ac:dyDescent="0.3">
      <c r="A87" t="str">
        <f t="shared" si="2"/>
        <v>2013-05-28</v>
      </c>
      <c r="B87" t="str">
        <f>"0900"</f>
        <v>0900</v>
      </c>
      <c r="C87" t="s">
        <v>97</v>
      </c>
      <c r="E87" t="s">
        <v>70</v>
      </c>
      <c r="G87" s="1" t="s">
        <v>98</v>
      </c>
      <c r="I87">
        <v>2011</v>
      </c>
      <c r="J87" t="s">
        <v>17</v>
      </c>
      <c r="K87" t="s">
        <v>43</v>
      </c>
    </row>
    <row r="88" spans="1:11" ht="43.2" x14ac:dyDescent="0.3">
      <c r="A88" t="str">
        <f t="shared" si="2"/>
        <v>2013-05-28</v>
      </c>
      <c r="B88" t="str">
        <f>"0930"</f>
        <v>0930</v>
      </c>
      <c r="C88" t="s">
        <v>99</v>
      </c>
      <c r="E88" t="s">
        <v>70</v>
      </c>
      <c r="G88" s="1" t="s">
        <v>100</v>
      </c>
      <c r="I88">
        <v>2010</v>
      </c>
      <c r="J88" t="s">
        <v>48</v>
      </c>
      <c r="K88" t="s">
        <v>40</v>
      </c>
    </row>
    <row r="89" spans="1:11" ht="57.6" x14ac:dyDescent="0.3">
      <c r="A89" t="str">
        <f t="shared" si="2"/>
        <v>2013-05-28</v>
      </c>
      <c r="B89" t="str">
        <f>"1000"</f>
        <v>1000</v>
      </c>
      <c r="C89" t="s">
        <v>116</v>
      </c>
      <c r="D89" t="s">
        <v>118</v>
      </c>
      <c r="E89" t="s">
        <v>70</v>
      </c>
      <c r="G89" s="1" t="s">
        <v>117</v>
      </c>
      <c r="I89">
        <v>0</v>
      </c>
      <c r="J89" t="s">
        <v>17</v>
      </c>
      <c r="K89" t="s">
        <v>40</v>
      </c>
    </row>
    <row r="90" spans="1:11" ht="57.6" x14ac:dyDescent="0.3">
      <c r="A90" t="str">
        <f t="shared" si="2"/>
        <v>2013-05-28</v>
      </c>
      <c r="B90" t="str">
        <f>"1030"</f>
        <v>1030</v>
      </c>
      <c r="C90" t="s">
        <v>101</v>
      </c>
      <c r="D90" t="s">
        <v>120</v>
      </c>
      <c r="E90" t="s">
        <v>70</v>
      </c>
      <c r="G90" s="1" t="s">
        <v>119</v>
      </c>
      <c r="I90">
        <v>2010</v>
      </c>
      <c r="J90" t="s">
        <v>48</v>
      </c>
      <c r="K90" t="s">
        <v>40</v>
      </c>
    </row>
    <row r="91" spans="1:11" ht="43.2" x14ac:dyDescent="0.3">
      <c r="A91" t="str">
        <f t="shared" si="2"/>
        <v>2013-05-28</v>
      </c>
      <c r="B91" t="str">
        <f>"1100"</f>
        <v>1100</v>
      </c>
      <c r="C91" t="s">
        <v>121</v>
      </c>
      <c r="E91" t="s">
        <v>12</v>
      </c>
      <c r="F91" t="s">
        <v>45</v>
      </c>
      <c r="G91" s="1" t="s">
        <v>122</v>
      </c>
      <c r="I91">
        <v>2010</v>
      </c>
      <c r="J91" t="s">
        <v>48</v>
      </c>
      <c r="K91" t="s">
        <v>59</v>
      </c>
    </row>
    <row r="92" spans="1:11" ht="57.6" x14ac:dyDescent="0.3">
      <c r="A92" t="str">
        <f t="shared" si="2"/>
        <v>2013-05-28</v>
      </c>
      <c r="B92" t="str">
        <f>"1130"</f>
        <v>1130</v>
      </c>
      <c r="C92" t="s">
        <v>123</v>
      </c>
      <c r="E92" t="s">
        <v>12</v>
      </c>
      <c r="G92" s="1" t="s">
        <v>124</v>
      </c>
      <c r="I92">
        <v>0</v>
      </c>
      <c r="J92" t="s">
        <v>48</v>
      </c>
      <c r="K92" t="s">
        <v>75</v>
      </c>
    </row>
    <row r="93" spans="1:11" ht="57.6" x14ac:dyDescent="0.3">
      <c r="A93" t="str">
        <f t="shared" si="2"/>
        <v>2013-05-28</v>
      </c>
      <c r="B93" t="str">
        <f>"1200"</f>
        <v>1200</v>
      </c>
      <c r="C93" t="s">
        <v>125</v>
      </c>
      <c r="E93" t="s">
        <v>12</v>
      </c>
      <c r="F93" t="s">
        <v>13</v>
      </c>
      <c r="G93" s="1" t="s">
        <v>126</v>
      </c>
      <c r="H93" t="s">
        <v>126</v>
      </c>
      <c r="I93">
        <v>2007</v>
      </c>
      <c r="J93" t="s">
        <v>127</v>
      </c>
      <c r="K93" t="s">
        <v>128</v>
      </c>
    </row>
    <row r="94" spans="1:11" ht="57.6" x14ac:dyDescent="0.3">
      <c r="A94" t="str">
        <f t="shared" si="2"/>
        <v>2013-05-28</v>
      </c>
      <c r="B94" t="str">
        <f>"1400"</f>
        <v>1400</v>
      </c>
      <c r="C94" t="s">
        <v>129</v>
      </c>
      <c r="E94" t="s">
        <v>12</v>
      </c>
      <c r="F94" t="s">
        <v>62</v>
      </c>
      <c r="G94" s="1" t="s">
        <v>130</v>
      </c>
      <c r="I94">
        <v>0</v>
      </c>
      <c r="J94" t="s">
        <v>16</v>
      </c>
      <c r="K94" t="s">
        <v>40</v>
      </c>
    </row>
    <row r="95" spans="1:11" ht="43.2" x14ac:dyDescent="0.3">
      <c r="A95" t="str">
        <f t="shared" si="2"/>
        <v>2013-05-28</v>
      </c>
      <c r="B95" t="str">
        <f>"1430"</f>
        <v>1430</v>
      </c>
      <c r="C95" t="s">
        <v>99</v>
      </c>
      <c r="E95" t="s">
        <v>70</v>
      </c>
      <c r="G95" s="1" t="s">
        <v>100</v>
      </c>
      <c r="I95">
        <v>2010</v>
      </c>
      <c r="J95" t="s">
        <v>48</v>
      </c>
      <c r="K95" t="s">
        <v>40</v>
      </c>
    </row>
    <row r="96" spans="1:11" ht="57.6" x14ac:dyDescent="0.3">
      <c r="A96" t="str">
        <f t="shared" si="2"/>
        <v>2013-05-28</v>
      </c>
      <c r="B96" t="str">
        <f>"1500"</f>
        <v>1500</v>
      </c>
      <c r="C96" t="s">
        <v>73</v>
      </c>
      <c r="E96" t="s">
        <v>12</v>
      </c>
      <c r="F96" t="s">
        <v>45</v>
      </c>
      <c r="G96" s="1" t="s">
        <v>74</v>
      </c>
      <c r="I96">
        <v>2011</v>
      </c>
      <c r="J96" t="s">
        <v>17</v>
      </c>
      <c r="K96" t="s">
        <v>75</v>
      </c>
    </row>
    <row r="97" spans="1:11" ht="43.2" x14ac:dyDescent="0.3">
      <c r="A97" t="str">
        <f t="shared" si="2"/>
        <v>2013-05-28</v>
      </c>
      <c r="B97" t="str">
        <f>"1530"</f>
        <v>1530</v>
      </c>
      <c r="C97" t="s">
        <v>81</v>
      </c>
      <c r="D97" t="s">
        <v>138</v>
      </c>
      <c r="E97" t="s">
        <v>70</v>
      </c>
      <c r="G97" s="1" t="s">
        <v>82</v>
      </c>
      <c r="I97">
        <v>2002</v>
      </c>
      <c r="J97" t="s">
        <v>48</v>
      </c>
      <c r="K97" t="s">
        <v>139</v>
      </c>
    </row>
    <row r="98" spans="1:11" ht="43.2" x14ac:dyDescent="0.3">
      <c r="A98" t="str">
        <f t="shared" si="2"/>
        <v>2013-05-28</v>
      </c>
      <c r="B98" t="str">
        <f>"1545"</f>
        <v>1545</v>
      </c>
      <c r="C98" t="s">
        <v>85</v>
      </c>
      <c r="D98" t="s">
        <v>243</v>
      </c>
      <c r="E98" t="s">
        <v>70</v>
      </c>
      <c r="G98" s="1" t="s">
        <v>86</v>
      </c>
      <c r="I98">
        <v>2009</v>
      </c>
      <c r="J98" t="s">
        <v>17</v>
      </c>
      <c r="K98" t="s">
        <v>87</v>
      </c>
    </row>
    <row r="99" spans="1:11" ht="28.8" x14ac:dyDescent="0.3">
      <c r="A99" t="str">
        <f t="shared" si="2"/>
        <v>2013-05-28</v>
      </c>
      <c r="B99" t="str">
        <f>"1550"</f>
        <v>1550</v>
      </c>
      <c r="C99" t="s">
        <v>107</v>
      </c>
      <c r="D99" t="s">
        <v>140</v>
      </c>
      <c r="E99" t="s">
        <v>70</v>
      </c>
      <c r="G99" s="1" t="s">
        <v>108</v>
      </c>
      <c r="I99">
        <v>2011</v>
      </c>
      <c r="J99" t="s">
        <v>17</v>
      </c>
      <c r="K99" t="s">
        <v>110</v>
      </c>
    </row>
    <row r="100" spans="1:11" ht="43.2" x14ac:dyDescent="0.3">
      <c r="A100" t="str">
        <f t="shared" si="2"/>
        <v>2013-05-28</v>
      </c>
      <c r="B100" t="str">
        <f>"1555"</f>
        <v>1555</v>
      </c>
      <c r="C100" t="s">
        <v>85</v>
      </c>
      <c r="D100" t="s">
        <v>244</v>
      </c>
      <c r="E100" t="s">
        <v>70</v>
      </c>
      <c r="G100" s="1" t="s">
        <v>86</v>
      </c>
      <c r="I100">
        <v>2009</v>
      </c>
      <c r="J100" t="s">
        <v>17</v>
      </c>
      <c r="K100" t="s">
        <v>87</v>
      </c>
    </row>
    <row r="101" spans="1:11" ht="43.2" x14ac:dyDescent="0.3">
      <c r="A101" t="str">
        <f t="shared" si="2"/>
        <v>2013-05-28</v>
      </c>
      <c r="B101" t="str">
        <f>"1600"</f>
        <v>1600</v>
      </c>
      <c r="C101" t="s">
        <v>94</v>
      </c>
      <c r="D101" t="s">
        <v>96</v>
      </c>
      <c r="E101" t="s">
        <v>70</v>
      </c>
      <c r="G101" s="1" t="s">
        <v>95</v>
      </c>
      <c r="I101">
        <v>2012</v>
      </c>
      <c r="J101" t="s">
        <v>17</v>
      </c>
      <c r="K101" t="s">
        <v>75</v>
      </c>
    </row>
    <row r="102" spans="1:11" ht="57.6" x14ac:dyDescent="0.3">
      <c r="A102" t="str">
        <f t="shared" si="2"/>
        <v>2013-05-28</v>
      </c>
      <c r="B102" t="str">
        <f>"1630"</f>
        <v>1630</v>
      </c>
      <c r="C102" t="s">
        <v>79</v>
      </c>
      <c r="E102" t="s">
        <v>70</v>
      </c>
      <c r="G102" s="1" t="s">
        <v>80</v>
      </c>
      <c r="I102">
        <v>2011</v>
      </c>
      <c r="J102" t="s">
        <v>17</v>
      </c>
      <c r="K102" t="s">
        <v>40</v>
      </c>
    </row>
    <row r="103" spans="1:11" ht="57.6" x14ac:dyDescent="0.3">
      <c r="A103" t="str">
        <f t="shared" si="2"/>
        <v>2013-05-28</v>
      </c>
      <c r="B103" t="str">
        <f>"1700"</f>
        <v>1700</v>
      </c>
      <c r="C103" t="s">
        <v>91</v>
      </c>
      <c r="E103" t="s">
        <v>70</v>
      </c>
      <c r="G103" s="1" t="s">
        <v>92</v>
      </c>
      <c r="I103">
        <v>0</v>
      </c>
      <c r="J103" t="s">
        <v>17</v>
      </c>
      <c r="K103" t="s">
        <v>93</v>
      </c>
    </row>
    <row r="104" spans="1:11" ht="57.6" x14ac:dyDescent="0.3">
      <c r="A104" t="str">
        <f t="shared" si="2"/>
        <v>2013-05-28</v>
      </c>
      <c r="B104" t="str">
        <f>"1730"</f>
        <v>1730</v>
      </c>
      <c r="C104" t="s">
        <v>114</v>
      </c>
      <c r="E104" t="s">
        <v>24</v>
      </c>
      <c r="G104" s="1" t="s">
        <v>115</v>
      </c>
      <c r="I104">
        <v>2013</v>
      </c>
      <c r="J104" t="s">
        <v>17</v>
      </c>
      <c r="K104" t="s">
        <v>26</v>
      </c>
    </row>
    <row r="105" spans="1:11" ht="57.6" x14ac:dyDescent="0.3">
      <c r="A105" t="str">
        <f t="shared" si="2"/>
        <v>2013-05-28</v>
      </c>
      <c r="B105" t="str">
        <f>"1800"</f>
        <v>1800</v>
      </c>
      <c r="C105" t="s">
        <v>116</v>
      </c>
      <c r="D105" t="s">
        <v>142</v>
      </c>
      <c r="E105" t="s">
        <v>12</v>
      </c>
      <c r="F105" t="s">
        <v>45</v>
      </c>
      <c r="G105" s="1" t="s">
        <v>141</v>
      </c>
      <c r="I105">
        <v>0</v>
      </c>
      <c r="J105" t="s">
        <v>17</v>
      </c>
      <c r="K105" t="s">
        <v>59</v>
      </c>
    </row>
    <row r="106" spans="1:11" ht="57.6" x14ac:dyDescent="0.3">
      <c r="A106" t="str">
        <f t="shared" si="2"/>
        <v>2013-05-28</v>
      </c>
      <c r="B106" t="str">
        <f>"1830"</f>
        <v>1830</v>
      </c>
      <c r="C106" t="s">
        <v>101</v>
      </c>
      <c r="D106" t="s">
        <v>144</v>
      </c>
      <c r="E106" t="s">
        <v>70</v>
      </c>
      <c r="G106" s="1" t="s">
        <v>143</v>
      </c>
      <c r="I106">
        <v>2010</v>
      </c>
      <c r="J106" t="s">
        <v>48</v>
      </c>
      <c r="K106" t="s">
        <v>75</v>
      </c>
    </row>
    <row r="107" spans="1:11" ht="57.6" x14ac:dyDescent="0.3">
      <c r="A107" t="str">
        <f t="shared" si="2"/>
        <v>2013-05-28</v>
      </c>
      <c r="B107" t="str">
        <f>"1900"</f>
        <v>1900</v>
      </c>
      <c r="C107" t="s">
        <v>114</v>
      </c>
      <c r="E107" t="s">
        <v>24</v>
      </c>
      <c r="G107" s="1" t="s">
        <v>115</v>
      </c>
      <c r="I107">
        <v>2013</v>
      </c>
      <c r="J107" t="s">
        <v>17</v>
      </c>
      <c r="K107" t="s">
        <v>26</v>
      </c>
    </row>
    <row r="108" spans="1:11" ht="28.8" x14ac:dyDescent="0.3">
      <c r="A108" t="str">
        <f t="shared" si="2"/>
        <v>2013-05-28</v>
      </c>
      <c r="B108" t="str">
        <f>"2000"</f>
        <v>2000</v>
      </c>
      <c r="C108" t="s">
        <v>145</v>
      </c>
      <c r="E108" t="s">
        <v>12</v>
      </c>
      <c r="G108" s="1" t="s">
        <v>146</v>
      </c>
      <c r="I108">
        <v>2000</v>
      </c>
      <c r="J108" t="s">
        <v>17</v>
      </c>
      <c r="K108" t="s">
        <v>43</v>
      </c>
    </row>
    <row r="109" spans="1:11" ht="57.6" x14ac:dyDescent="0.3">
      <c r="A109" t="str">
        <f t="shared" si="2"/>
        <v>2013-05-28</v>
      </c>
      <c r="B109" t="str">
        <f>"2030"</f>
        <v>2030</v>
      </c>
      <c r="C109" t="s">
        <v>147</v>
      </c>
      <c r="E109" t="s">
        <v>12</v>
      </c>
      <c r="G109" s="1" t="s">
        <v>148</v>
      </c>
      <c r="I109">
        <v>2013</v>
      </c>
      <c r="J109" t="s">
        <v>17</v>
      </c>
      <c r="K109" t="s">
        <v>26</v>
      </c>
    </row>
    <row r="110" spans="1:11" ht="57.6" x14ac:dyDescent="0.3">
      <c r="A110" t="str">
        <f t="shared" si="2"/>
        <v>2013-05-28</v>
      </c>
      <c r="B110" t="str">
        <f>"2130"</f>
        <v>2130</v>
      </c>
      <c r="C110" t="s">
        <v>149</v>
      </c>
      <c r="E110" t="s">
        <v>12</v>
      </c>
      <c r="F110" t="s">
        <v>13</v>
      </c>
      <c r="G110" s="1" t="s">
        <v>150</v>
      </c>
      <c r="I110">
        <v>2008</v>
      </c>
      <c r="J110" t="s">
        <v>17</v>
      </c>
      <c r="K110" t="s">
        <v>54</v>
      </c>
    </row>
    <row r="111" spans="1:11" ht="57.6" x14ac:dyDescent="0.3">
      <c r="A111" t="str">
        <f t="shared" si="2"/>
        <v>2013-05-28</v>
      </c>
      <c r="B111" t="str">
        <f>"2200"</f>
        <v>2200</v>
      </c>
      <c r="C111" t="s">
        <v>151</v>
      </c>
      <c r="D111" t="s">
        <v>153</v>
      </c>
      <c r="E111" t="s">
        <v>12</v>
      </c>
      <c r="G111" s="1" t="s">
        <v>152</v>
      </c>
      <c r="I111">
        <v>0</v>
      </c>
      <c r="J111" t="s">
        <v>17</v>
      </c>
      <c r="K111" t="s">
        <v>22</v>
      </c>
    </row>
    <row r="112" spans="1:11" ht="57.6" x14ac:dyDescent="0.3">
      <c r="A112" t="str">
        <f t="shared" si="2"/>
        <v>2013-05-28</v>
      </c>
      <c r="B112" t="str">
        <f>"2300"</f>
        <v>2300</v>
      </c>
      <c r="C112" t="s">
        <v>114</v>
      </c>
      <c r="E112" t="s">
        <v>24</v>
      </c>
      <c r="G112" s="1" t="s">
        <v>115</v>
      </c>
      <c r="I112">
        <v>2013</v>
      </c>
      <c r="J112" t="s">
        <v>17</v>
      </c>
      <c r="K112" t="s">
        <v>26</v>
      </c>
    </row>
    <row r="113" spans="1:11" ht="43.2" x14ac:dyDescent="0.3">
      <c r="A113" t="str">
        <f t="shared" si="2"/>
        <v>2013-05-28</v>
      </c>
      <c r="B113" t="str">
        <f>"2330"</f>
        <v>2330</v>
      </c>
      <c r="C113" t="s">
        <v>69</v>
      </c>
      <c r="E113" t="s">
        <v>70</v>
      </c>
      <c r="G113" s="1" t="s">
        <v>154</v>
      </c>
      <c r="I113">
        <v>2008</v>
      </c>
      <c r="J113" t="s">
        <v>17</v>
      </c>
      <c r="K113" t="s">
        <v>113</v>
      </c>
    </row>
    <row r="114" spans="1:11" ht="43.2" x14ac:dyDescent="0.3">
      <c r="A114" t="str">
        <f t="shared" ref="A114:A156" si="3">"2013-05-29"</f>
        <v>2013-05-29</v>
      </c>
      <c r="B114" t="str">
        <f>"0000"</f>
        <v>0000</v>
      </c>
      <c r="C114" t="s">
        <v>11</v>
      </c>
      <c r="E114" t="s">
        <v>12</v>
      </c>
      <c r="F114" t="s">
        <v>13</v>
      </c>
      <c r="G114" s="1" t="s">
        <v>14</v>
      </c>
      <c r="I114">
        <v>2012</v>
      </c>
      <c r="J114" t="s">
        <v>17</v>
      </c>
      <c r="K114" t="s">
        <v>21</v>
      </c>
    </row>
    <row r="115" spans="1:11" ht="43.2" x14ac:dyDescent="0.3">
      <c r="A115" t="str">
        <f t="shared" si="3"/>
        <v>2013-05-29</v>
      </c>
      <c r="B115" t="str">
        <f>"0100"</f>
        <v>0100</v>
      </c>
      <c r="C115" t="s">
        <v>11</v>
      </c>
      <c r="E115" t="s">
        <v>12</v>
      </c>
      <c r="F115" t="s">
        <v>13</v>
      </c>
      <c r="G115" s="1" t="s">
        <v>14</v>
      </c>
      <c r="I115">
        <v>2012</v>
      </c>
      <c r="J115" t="s">
        <v>17</v>
      </c>
      <c r="K115" t="s">
        <v>21</v>
      </c>
    </row>
    <row r="116" spans="1:11" ht="43.2" x14ac:dyDescent="0.3">
      <c r="A116" t="str">
        <f t="shared" si="3"/>
        <v>2013-05-29</v>
      </c>
      <c r="B116" t="str">
        <f>"0200"</f>
        <v>0200</v>
      </c>
      <c r="C116" t="s">
        <v>11</v>
      </c>
      <c r="E116" t="s">
        <v>12</v>
      </c>
      <c r="F116" t="s">
        <v>13</v>
      </c>
      <c r="G116" s="1" t="s">
        <v>14</v>
      </c>
      <c r="I116">
        <v>2012</v>
      </c>
      <c r="J116" t="s">
        <v>17</v>
      </c>
      <c r="K116" t="s">
        <v>21</v>
      </c>
    </row>
    <row r="117" spans="1:11" ht="43.2" x14ac:dyDescent="0.3">
      <c r="A117" t="str">
        <f t="shared" si="3"/>
        <v>2013-05-29</v>
      </c>
      <c r="B117" t="str">
        <f>"0300"</f>
        <v>0300</v>
      </c>
      <c r="C117" t="s">
        <v>11</v>
      </c>
      <c r="E117" t="s">
        <v>12</v>
      </c>
      <c r="F117" t="s">
        <v>13</v>
      </c>
      <c r="G117" s="1" t="s">
        <v>14</v>
      </c>
      <c r="I117">
        <v>2012</v>
      </c>
      <c r="J117" t="s">
        <v>17</v>
      </c>
      <c r="K117" t="s">
        <v>21</v>
      </c>
    </row>
    <row r="118" spans="1:11" ht="43.2" x14ac:dyDescent="0.3">
      <c r="A118" t="str">
        <f t="shared" si="3"/>
        <v>2013-05-29</v>
      </c>
      <c r="B118" t="str">
        <f>"0400"</f>
        <v>0400</v>
      </c>
      <c r="C118" t="s">
        <v>11</v>
      </c>
      <c r="E118" t="s">
        <v>12</v>
      </c>
      <c r="F118" t="s">
        <v>13</v>
      </c>
      <c r="G118" s="1" t="s">
        <v>14</v>
      </c>
      <c r="I118">
        <v>2012</v>
      </c>
      <c r="J118" t="s">
        <v>17</v>
      </c>
      <c r="K118" t="s">
        <v>21</v>
      </c>
    </row>
    <row r="119" spans="1:11" ht="43.2" x14ac:dyDescent="0.3">
      <c r="A119" t="str">
        <f t="shared" si="3"/>
        <v>2013-05-29</v>
      </c>
      <c r="B119" t="str">
        <f>"0500"</f>
        <v>0500</v>
      </c>
      <c r="C119" t="s">
        <v>11</v>
      </c>
      <c r="E119" t="s">
        <v>12</v>
      </c>
      <c r="F119" t="s">
        <v>13</v>
      </c>
      <c r="G119" s="1" t="s">
        <v>14</v>
      </c>
      <c r="I119">
        <v>2012</v>
      </c>
      <c r="J119" t="s">
        <v>17</v>
      </c>
      <c r="K119" t="s">
        <v>18</v>
      </c>
    </row>
    <row r="120" spans="1:11" ht="57.6" x14ac:dyDescent="0.3">
      <c r="A120" t="str">
        <f t="shared" si="3"/>
        <v>2013-05-29</v>
      </c>
      <c r="B120" t="str">
        <f>"0600"</f>
        <v>0600</v>
      </c>
      <c r="C120" t="s">
        <v>73</v>
      </c>
      <c r="E120" t="s">
        <v>12</v>
      </c>
      <c r="F120" t="s">
        <v>45</v>
      </c>
      <c r="G120" s="1" t="s">
        <v>74</v>
      </c>
      <c r="I120">
        <v>2011</v>
      </c>
      <c r="J120" t="s">
        <v>17</v>
      </c>
      <c r="K120" t="s">
        <v>40</v>
      </c>
    </row>
    <row r="121" spans="1:11" ht="57.6" x14ac:dyDescent="0.3">
      <c r="A121" t="str">
        <f t="shared" si="3"/>
        <v>2013-05-29</v>
      </c>
      <c r="B121" t="str">
        <f>"0630"</f>
        <v>0630</v>
      </c>
      <c r="C121" t="s">
        <v>76</v>
      </c>
      <c r="D121" t="s">
        <v>155</v>
      </c>
      <c r="E121" t="s">
        <v>70</v>
      </c>
      <c r="G121" s="1" t="s">
        <v>77</v>
      </c>
      <c r="I121">
        <v>2005</v>
      </c>
      <c r="J121" t="s">
        <v>48</v>
      </c>
      <c r="K121" t="s">
        <v>75</v>
      </c>
    </row>
    <row r="122" spans="1:11" ht="57.6" x14ac:dyDescent="0.3">
      <c r="A122" t="str">
        <f t="shared" si="3"/>
        <v>2013-05-29</v>
      </c>
      <c r="B122" t="str">
        <f>"0700"</f>
        <v>0700</v>
      </c>
      <c r="C122" t="s">
        <v>79</v>
      </c>
      <c r="E122" t="s">
        <v>70</v>
      </c>
      <c r="G122" s="1" t="s">
        <v>80</v>
      </c>
      <c r="I122">
        <v>2011</v>
      </c>
      <c r="J122" t="s">
        <v>17</v>
      </c>
      <c r="K122" t="s">
        <v>40</v>
      </c>
    </row>
    <row r="123" spans="1:11" ht="43.2" x14ac:dyDescent="0.3">
      <c r="A123" t="str">
        <f t="shared" si="3"/>
        <v>2013-05-29</v>
      </c>
      <c r="B123" t="str">
        <f>"0730"</f>
        <v>0730</v>
      </c>
      <c r="C123" t="s">
        <v>81</v>
      </c>
      <c r="D123" t="s">
        <v>156</v>
      </c>
      <c r="E123" t="s">
        <v>70</v>
      </c>
      <c r="G123" s="1" t="s">
        <v>82</v>
      </c>
      <c r="I123">
        <v>2002</v>
      </c>
      <c r="J123" t="s">
        <v>48</v>
      </c>
      <c r="K123" t="s">
        <v>139</v>
      </c>
    </row>
    <row r="124" spans="1:11" ht="43.2" x14ac:dyDescent="0.3">
      <c r="A124" t="str">
        <f t="shared" si="3"/>
        <v>2013-05-29</v>
      </c>
      <c r="B124" t="str">
        <f>"0745"</f>
        <v>0745</v>
      </c>
      <c r="C124" t="s">
        <v>85</v>
      </c>
      <c r="D124" t="s">
        <v>245</v>
      </c>
      <c r="E124" t="s">
        <v>70</v>
      </c>
      <c r="G124" s="1" t="s">
        <v>86</v>
      </c>
      <c r="I124">
        <v>2009</v>
      </c>
      <c r="J124" t="s">
        <v>17</v>
      </c>
      <c r="K124" t="s">
        <v>87</v>
      </c>
    </row>
    <row r="125" spans="1:11" ht="57.6" x14ac:dyDescent="0.3">
      <c r="A125" t="str">
        <f t="shared" si="3"/>
        <v>2013-05-29</v>
      </c>
      <c r="B125" t="str">
        <f>"0750"</f>
        <v>0750</v>
      </c>
      <c r="C125" t="s">
        <v>88</v>
      </c>
      <c r="D125" t="s">
        <v>158</v>
      </c>
      <c r="E125" t="s">
        <v>70</v>
      </c>
      <c r="G125" s="1" t="s">
        <v>157</v>
      </c>
      <c r="I125">
        <v>1995</v>
      </c>
      <c r="J125" t="s">
        <v>17</v>
      </c>
      <c r="K125" t="s">
        <v>87</v>
      </c>
    </row>
    <row r="126" spans="1:11" ht="43.2" x14ac:dyDescent="0.3">
      <c r="A126" t="str">
        <f t="shared" si="3"/>
        <v>2013-05-29</v>
      </c>
      <c r="B126" t="str">
        <f>"0755"</f>
        <v>0755</v>
      </c>
      <c r="C126" t="s">
        <v>85</v>
      </c>
      <c r="D126" t="s">
        <v>242</v>
      </c>
      <c r="E126" t="s">
        <v>70</v>
      </c>
      <c r="G126" s="1" t="s">
        <v>86</v>
      </c>
      <c r="I126">
        <v>2009</v>
      </c>
      <c r="J126" t="s">
        <v>17</v>
      </c>
      <c r="K126" t="s">
        <v>87</v>
      </c>
    </row>
    <row r="127" spans="1:11" ht="57.6" x14ac:dyDescent="0.3">
      <c r="A127" t="str">
        <f t="shared" si="3"/>
        <v>2013-05-29</v>
      </c>
      <c r="B127" t="str">
        <f>"0800"</f>
        <v>0800</v>
      </c>
      <c r="C127" t="s">
        <v>91</v>
      </c>
      <c r="E127" t="s">
        <v>70</v>
      </c>
      <c r="G127" s="1" t="s">
        <v>92</v>
      </c>
      <c r="I127">
        <v>0</v>
      </c>
      <c r="J127" t="s">
        <v>17</v>
      </c>
      <c r="K127" t="s">
        <v>113</v>
      </c>
    </row>
    <row r="128" spans="1:11" ht="28.8" x14ac:dyDescent="0.3">
      <c r="A128" t="str">
        <f t="shared" si="3"/>
        <v>2013-05-29</v>
      </c>
      <c r="B128" t="str">
        <f>"0830"</f>
        <v>0830</v>
      </c>
      <c r="C128" t="s">
        <v>94</v>
      </c>
      <c r="D128" t="s">
        <v>160</v>
      </c>
      <c r="E128" t="s">
        <v>70</v>
      </c>
      <c r="G128" s="1" t="s">
        <v>159</v>
      </c>
      <c r="I128">
        <v>2012</v>
      </c>
      <c r="J128" t="s">
        <v>17</v>
      </c>
      <c r="K128" t="s">
        <v>40</v>
      </c>
    </row>
    <row r="129" spans="1:11" ht="28.8" x14ac:dyDescent="0.3">
      <c r="A129" t="str">
        <f t="shared" si="3"/>
        <v>2013-05-29</v>
      </c>
      <c r="B129" t="str">
        <f>"0900"</f>
        <v>0900</v>
      </c>
      <c r="C129" t="s">
        <v>97</v>
      </c>
      <c r="E129" t="s">
        <v>70</v>
      </c>
      <c r="G129" s="1" t="s">
        <v>98</v>
      </c>
      <c r="I129">
        <v>2011</v>
      </c>
      <c r="J129" t="s">
        <v>17</v>
      </c>
      <c r="K129" t="s">
        <v>43</v>
      </c>
    </row>
    <row r="130" spans="1:11" ht="43.2" x14ac:dyDescent="0.3">
      <c r="A130" t="str">
        <f t="shared" si="3"/>
        <v>2013-05-29</v>
      </c>
      <c r="B130" t="str">
        <f>"0930"</f>
        <v>0930</v>
      </c>
      <c r="C130" t="s">
        <v>99</v>
      </c>
      <c r="E130" t="s">
        <v>70</v>
      </c>
      <c r="G130" s="1" t="s">
        <v>100</v>
      </c>
      <c r="I130">
        <v>2010</v>
      </c>
      <c r="J130" t="s">
        <v>48</v>
      </c>
      <c r="K130" t="s">
        <v>40</v>
      </c>
    </row>
    <row r="131" spans="1:11" ht="57.6" x14ac:dyDescent="0.3">
      <c r="A131" t="str">
        <f t="shared" si="3"/>
        <v>2013-05-29</v>
      </c>
      <c r="B131" t="str">
        <f>"1000"</f>
        <v>1000</v>
      </c>
      <c r="C131" t="s">
        <v>116</v>
      </c>
      <c r="D131" t="s">
        <v>142</v>
      </c>
      <c r="E131" t="s">
        <v>12</v>
      </c>
      <c r="F131" t="s">
        <v>45</v>
      </c>
      <c r="G131" s="1" t="s">
        <v>141</v>
      </c>
      <c r="I131">
        <v>0</v>
      </c>
      <c r="J131" t="s">
        <v>17</v>
      </c>
      <c r="K131" t="s">
        <v>59</v>
      </c>
    </row>
    <row r="132" spans="1:11" ht="57.6" x14ac:dyDescent="0.3">
      <c r="A132" t="str">
        <f t="shared" si="3"/>
        <v>2013-05-29</v>
      </c>
      <c r="B132" t="str">
        <f>"1030"</f>
        <v>1030</v>
      </c>
      <c r="C132" t="s">
        <v>101</v>
      </c>
      <c r="D132" t="s">
        <v>144</v>
      </c>
      <c r="E132" t="s">
        <v>70</v>
      </c>
      <c r="G132" s="1" t="s">
        <v>143</v>
      </c>
      <c r="I132">
        <v>2010</v>
      </c>
      <c r="J132" t="s">
        <v>48</v>
      </c>
      <c r="K132" t="s">
        <v>75</v>
      </c>
    </row>
    <row r="133" spans="1:11" ht="28.8" x14ac:dyDescent="0.3">
      <c r="A133" t="str">
        <f t="shared" si="3"/>
        <v>2013-05-29</v>
      </c>
      <c r="B133" t="str">
        <f>"1130"</f>
        <v>1130</v>
      </c>
      <c r="C133" t="s">
        <v>145</v>
      </c>
      <c r="E133" t="s">
        <v>12</v>
      </c>
      <c r="G133" s="1" t="s">
        <v>146</v>
      </c>
      <c r="I133">
        <v>2000</v>
      </c>
      <c r="J133" t="s">
        <v>17</v>
      </c>
      <c r="K133" t="s">
        <v>43</v>
      </c>
    </row>
    <row r="134" spans="1:11" ht="57.6" x14ac:dyDescent="0.3">
      <c r="A134" t="str">
        <f t="shared" si="3"/>
        <v>2013-05-29</v>
      </c>
      <c r="B134" t="str">
        <f>"1200"</f>
        <v>1200</v>
      </c>
      <c r="C134" t="s">
        <v>147</v>
      </c>
      <c r="E134" t="s">
        <v>12</v>
      </c>
      <c r="G134" s="1" t="s">
        <v>148</v>
      </c>
      <c r="I134">
        <v>2013</v>
      </c>
      <c r="J134" t="s">
        <v>17</v>
      </c>
      <c r="K134" t="s">
        <v>26</v>
      </c>
    </row>
    <row r="135" spans="1:11" ht="57.6" x14ac:dyDescent="0.3">
      <c r="A135" t="str">
        <f t="shared" si="3"/>
        <v>2013-05-29</v>
      </c>
      <c r="B135" t="str">
        <f>"1300"</f>
        <v>1300</v>
      </c>
      <c r="C135" t="s">
        <v>149</v>
      </c>
      <c r="E135" t="s">
        <v>12</v>
      </c>
      <c r="F135" t="s">
        <v>13</v>
      </c>
      <c r="G135" s="1" t="s">
        <v>150</v>
      </c>
      <c r="I135">
        <v>2008</v>
      </c>
      <c r="J135" t="s">
        <v>17</v>
      </c>
      <c r="K135" t="s">
        <v>54</v>
      </c>
    </row>
    <row r="136" spans="1:11" ht="57.6" x14ac:dyDescent="0.3">
      <c r="A136" t="str">
        <f t="shared" si="3"/>
        <v>2013-05-29</v>
      </c>
      <c r="B136" t="str">
        <f>"1330"</f>
        <v>1330</v>
      </c>
      <c r="C136" t="s">
        <v>151</v>
      </c>
      <c r="D136" t="s">
        <v>153</v>
      </c>
      <c r="E136" t="s">
        <v>12</v>
      </c>
      <c r="G136" s="1" t="s">
        <v>152</v>
      </c>
      <c r="I136">
        <v>0</v>
      </c>
      <c r="J136" t="s">
        <v>17</v>
      </c>
      <c r="K136" t="s">
        <v>22</v>
      </c>
    </row>
    <row r="137" spans="1:11" ht="43.2" x14ac:dyDescent="0.3">
      <c r="A137" t="str">
        <f t="shared" si="3"/>
        <v>2013-05-29</v>
      </c>
      <c r="B137" t="str">
        <f>"1430"</f>
        <v>1430</v>
      </c>
      <c r="C137" t="s">
        <v>99</v>
      </c>
      <c r="E137" t="s">
        <v>70</v>
      </c>
      <c r="G137" s="1" t="s">
        <v>100</v>
      </c>
      <c r="I137">
        <v>2010</v>
      </c>
      <c r="J137" t="s">
        <v>48</v>
      </c>
      <c r="K137" t="s">
        <v>40</v>
      </c>
    </row>
    <row r="138" spans="1:11" ht="57.6" x14ac:dyDescent="0.3">
      <c r="A138" t="str">
        <f t="shared" si="3"/>
        <v>2013-05-29</v>
      </c>
      <c r="B138" t="str">
        <f>"1500"</f>
        <v>1500</v>
      </c>
      <c r="C138" t="s">
        <v>73</v>
      </c>
      <c r="E138" t="s">
        <v>12</v>
      </c>
      <c r="F138" t="s">
        <v>45</v>
      </c>
      <c r="G138" s="1" t="s">
        <v>74</v>
      </c>
      <c r="I138">
        <v>2011</v>
      </c>
      <c r="J138" t="s">
        <v>17</v>
      </c>
      <c r="K138" t="s">
        <v>40</v>
      </c>
    </row>
    <row r="139" spans="1:11" ht="43.2" x14ac:dyDescent="0.3">
      <c r="A139" t="str">
        <f t="shared" si="3"/>
        <v>2013-05-29</v>
      </c>
      <c r="B139" t="str">
        <f>"1530"</f>
        <v>1530</v>
      </c>
      <c r="C139" t="s">
        <v>81</v>
      </c>
      <c r="D139" t="s">
        <v>161</v>
      </c>
      <c r="E139" t="s">
        <v>70</v>
      </c>
      <c r="G139" s="1" t="s">
        <v>82</v>
      </c>
      <c r="I139">
        <v>2002</v>
      </c>
      <c r="J139" t="s">
        <v>48</v>
      </c>
      <c r="K139" t="s">
        <v>139</v>
      </c>
    </row>
    <row r="140" spans="1:11" ht="43.2" x14ac:dyDescent="0.3">
      <c r="A140" t="str">
        <f t="shared" si="3"/>
        <v>2013-05-29</v>
      </c>
      <c r="B140" t="str">
        <f>"1545"</f>
        <v>1545</v>
      </c>
      <c r="C140" t="s">
        <v>85</v>
      </c>
      <c r="D140" t="s">
        <v>243</v>
      </c>
      <c r="E140" t="s">
        <v>70</v>
      </c>
      <c r="G140" s="1" t="s">
        <v>86</v>
      </c>
      <c r="I140">
        <v>2009</v>
      </c>
      <c r="J140" t="s">
        <v>17</v>
      </c>
      <c r="K140" t="s">
        <v>87</v>
      </c>
    </row>
    <row r="141" spans="1:11" ht="28.8" x14ac:dyDescent="0.3">
      <c r="A141" t="str">
        <f t="shared" si="3"/>
        <v>2013-05-29</v>
      </c>
      <c r="B141" t="str">
        <f>"1550"</f>
        <v>1550</v>
      </c>
      <c r="C141" t="s">
        <v>107</v>
      </c>
      <c r="D141" t="s">
        <v>162</v>
      </c>
      <c r="E141" t="s">
        <v>70</v>
      </c>
      <c r="G141" s="1" t="s">
        <v>108</v>
      </c>
      <c r="I141">
        <v>2011</v>
      </c>
      <c r="J141" t="s">
        <v>17</v>
      </c>
      <c r="K141" t="s">
        <v>110</v>
      </c>
    </row>
    <row r="142" spans="1:11" ht="43.2" x14ac:dyDescent="0.3">
      <c r="A142" t="str">
        <f t="shared" si="3"/>
        <v>2013-05-29</v>
      </c>
      <c r="B142" t="str">
        <f>"1555"</f>
        <v>1555</v>
      </c>
      <c r="C142" t="s">
        <v>85</v>
      </c>
      <c r="D142" t="s">
        <v>244</v>
      </c>
      <c r="E142" t="s">
        <v>70</v>
      </c>
      <c r="G142" s="1" t="s">
        <v>86</v>
      </c>
      <c r="I142">
        <v>2009</v>
      </c>
      <c r="J142" t="s">
        <v>17</v>
      </c>
      <c r="K142" t="s">
        <v>87</v>
      </c>
    </row>
    <row r="143" spans="1:11" ht="43.2" x14ac:dyDescent="0.3">
      <c r="A143" t="str">
        <f t="shared" si="3"/>
        <v>2013-05-29</v>
      </c>
      <c r="B143" t="str">
        <f>"1600"</f>
        <v>1600</v>
      </c>
      <c r="C143" t="s">
        <v>94</v>
      </c>
      <c r="D143" t="s">
        <v>137</v>
      </c>
      <c r="E143" t="s">
        <v>70</v>
      </c>
      <c r="G143" s="1" t="s">
        <v>136</v>
      </c>
      <c r="I143">
        <v>2012</v>
      </c>
      <c r="J143" t="s">
        <v>17</v>
      </c>
      <c r="K143" t="s">
        <v>40</v>
      </c>
    </row>
    <row r="144" spans="1:11" ht="57.6" x14ac:dyDescent="0.3">
      <c r="A144" t="str">
        <f t="shared" si="3"/>
        <v>2013-05-29</v>
      </c>
      <c r="B144" t="str">
        <f>"1630"</f>
        <v>1630</v>
      </c>
      <c r="C144" t="s">
        <v>79</v>
      </c>
      <c r="E144" t="s">
        <v>70</v>
      </c>
      <c r="G144" s="1" t="s">
        <v>80</v>
      </c>
      <c r="I144">
        <v>2011</v>
      </c>
      <c r="J144" t="s">
        <v>17</v>
      </c>
      <c r="K144" t="s">
        <v>40</v>
      </c>
    </row>
    <row r="145" spans="1:11" ht="57.6" x14ac:dyDescent="0.3">
      <c r="A145" t="str">
        <f t="shared" si="3"/>
        <v>2013-05-29</v>
      </c>
      <c r="B145" t="str">
        <f>"1700"</f>
        <v>1700</v>
      </c>
      <c r="C145" t="s">
        <v>91</v>
      </c>
      <c r="E145" t="s">
        <v>70</v>
      </c>
      <c r="G145" s="1" t="s">
        <v>92</v>
      </c>
      <c r="I145">
        <v>0</v>
      </c>
      <c r="J145" t="s">
        <v>17</v>
      </c>
      <c r="K145" t="s">
        <v>113</v>
      </c>
    </row>
    <row r="146" spans="1:11" ht="57.6" x14ac:dyDescent="0.3">
      <c r="A146" t="str">
        <f t="shared" si="3"/>
        <v>2013-05-29</v>
      </c>
      <c r="B146" t="str">
        <f>"1730"</f>
        <v>1730</v>
      </c>
      <c r="C146" t="s">
        <v>114</v>
      </c>
      <c r="E146" t="s">
        <v>24</v>
      </c>
      <c r="G146" s="1" t="s">
        <v>115</v>
      </c>
      <c r="I146">
        <v>2013</v>
      </c>
      <c r="J146" t="s">
        <v>17</v>
      </c>
      <c r="K146" t="s">
        <v>26</v>
      </c>
    </row>
    <row r="147" spans="1:11" ht="43.2" x14ac:dyDescent="0.3">
      <c r="A147" t="str">
        <f t="shared" si="3"/>
        <v>2013-05-29</v>
      </c>
      <c r="B147" t="str">
        <f>"1800"</f>
        <v>1800</v>
      </c>
      <c r="C147" t="s">
        <v>116</v>
      </c>
      <c r="D147" t="s">
        <v>164</v>
      </c>
      <c r="E147" t="s">
        <v>70</v>
      </c>
      <c r="G147" s="1" t="s">
        <v>163</v>
      </c>
      <c r="I147">
        <v>0</v>
      </c>
      <c r="J147" t="s">
        <v>17</v>
      </c>
      <c r="K147" t="s">
        <v>49</v>
      </c>
    </row>
    <row r="148" spans="1:11" ht="43.2" x14ac:dyDescent="0.3">
      <c r="A148" t="str">
        <f t="shared" si="3"/>
        <v>2013-05-29</v>
      </c>
      <c r="B148" t="str">
        <f>"1830"</f>
        <v>1830</v>
      </c>
      <c r="C148" t="s">
        <v>101</v>
      </c>
      <c r="D148" t="s">
        <v>166</v>
      </c>
      <c r="E148" t="s">
        <v>70</v>
      </c>
      <c r="G148" s="1" t="s">
        <v>165</v>
      </c>
      <c r="I148">
        <v>2010</v>
      </c>
      <c r="J148" t="s">
        <v>48</v>
      </c>
      <c r="K148" t="s">
        <v>75</v>
      </c>
    </row>
    <row r="149" spans="1:11" ht="57.6" x14ac:dyDescent="0.3">
      <c r="A149" t="str">
        <f t="shared" si="3"/>
        <v>2013-05-29</v>
      </c>
      <c r="B149" t="str">
        <f>"1900"</f>
        <v>1900</v>
      </c>
      <c r="C149" t="s">
        <v>114</v>
      </c>
      <c r="E149" t="s">
        <v>24</v>
      </c>
      <c r="G149" s="1" t="s">
        <v>115</v>
      </c>
      <c r="I149">
        <v>2013</v>
      </c>
      <c r="J149" t="s">
        <v>17</v>
      </c>
      <c r="K149" t="s">
        <v>26</v>
      </c>
    </row>
    <row r="150" spans="1:11" ht="57.6" x14ac:dyDescent="0.3">
      <c r="A150" t="str">
        <f t="shared" si="3"/>
        <v>2013-05-29</v>
      </c>
      <c r="B150" t="str">
        <f>"1930"</f>
        <v>1930</v>
      </c>
      <c r="C150" t="s">
        <v>168</v>
      </c>
      <c r="E150" t="s">
        <v>12</v>
      </c>
      <c r="F150" t="s">
        <v>45</v>
      </c>
      <c r="G150" s="1" t="s">
        <v>167</v>
      </c>
      <c r="I150">
        <v>1989</v>
      </c>
      <c r="J150" t="s">
        <v>17</v>
      </c>
      <c r="K150" t="s">
        <v>169</v>
      </c>
    </row>
    <row r="151" spans="1:11" ht="28.8" x14ac:dyDescent="0.3">
      <c r="A151" t="str">
        <f t="shared" si="3"/>
        <v>2013-05-29</v>
      </c>
      <c r="B151" t="str">
        <f>"2030"</f>
        <v>2030</v>
      </c>
      <c r="C151" t="s">
        <v>170</v>
      </c>
      <c r="E151" t="s">
        <v>56</v>
      </c>
      <c r="F151" t="s">
        <v>51</v>
      </c>
      <c r="G151" s="1" t="s">
        <v>171</v>
      </c>
      <c r="I151">
        <v>1991</v>
      </c>
      <c r="J151" t="s">
        <v>17</v>
      </c>
      <c r="K151" t="s">
        <v>172</v>
      </c>
    </row>
    <row r="152" spans="1:11" ht="57.6" x14ac:dyDescent="0.3">
      <c r="A152" t="str">
        <f t="shared" si="3"/>
        <v>2013-05-29</v>
      </c>
      <c r="B152" t="str">
        <f>"2130"</f>
        <v>2130</v>
      </c>
      <c r="C152" t="s">
        <v>173</v>
      </c>
      <c r="E152" t="s">
        <v>70</v>
      </c>
      <c r="F152" t="s">
        <v>45</v>
      </c>
      <c r="G152" s="1" t="s">
        <v>174</v>
      </c>
      <c r="I152">
        <v>1989</v>
      </c>
      <c r="J152" t="s">
        <v>17</v>
      </c>
      <c r="K152" t="s">
        <v>175</v>
      </c>
    </row>
    <row r="153" spans="1:11" ht="57.6" x14ac:dyDescent="0.3">
      <c r="A153" t="str">
        <f t="shared" si="3"/>
        <v>2013-05-29</v>
      </c>
      <c r="B153" t="str">
        <f>"2200"</f>
        <v>2200</v>
      </c>
      <c r="C153" t="s">
        <v>176</v>
      </c>
      <c r="E153" t="s">
        <v>12</v>
      </c>
      <c r="F153" t="s">
        <v>45</v>
      </c>
      <c r="G153" s="1" t="s">
        <v>177</v>
      </c>
      <c r="I153">
        <v>2010</v>
      </c>
      <c r="J153" t="s">
        <v>17</v>
      </c>
      <c r="K153" t="s">
        <v>40</v>
      </c>
    </row>
    <row r="154" spans="1:11" ht="57.6" x14ac:dyDescent="0.3">
      <c r="A154" t="str">
        <f t="shared" si="3"/>
        <v>2013-05-29</v>
      </c>
      <c r="B154" t="str">
        <f>"2230"</f>
        <v>2230</v>
      </c>
      <c r="C154" t="s">
        <v>178</v>
      </c>
      <c r="D154" t="s">
        <v>180</v>
      </c>
      <c r="E154" t="s">
        <v>12</v>
      </c>
      <c r="F154" t="s">
        <v>45</v>
      </c>
      <c r="G154" s="1" t="s">
        <v>179</v>
      </c>
      <c r="I154">
        <v>2011</v>
      </c>
      <c r="J154" t="s">
        <v>17</v>
      </c>
      <c r="K154" t="s">
        <v>54</v>
      </c>
    </row>
    <row r="155" spans="1:11" ht="57.6" x14ac:dyDescent="0.3">
      <c r="A155" t="str">
        <f t="shared" si="3"/>
        <v>2013-05-29</v>
      </c>
      <c r="B155" t="str">
        <f>"2300"</f>
        <v>2300</v>
      </c>
      <c r="C155" t="s">
        <v>114</v>
      </c>
      <c r="E155" t="s">
        <v>24</v>
      </c>
      <c r="G155" s="1" t="s">
        <v>115</v>
      </c>
      <c r="I155">
        <v>2013</v>
      </c>
      <c r="J155" t="s">
        <v>17</v>
      </c>
      <c r="K155" t="s">
        <v>26</v>
      </c>
    </row>
    <row r="156" spans="1:11" ht="57.6" x14ac:dyDescent="0.3">
      <c r="A156" t="str">
        <f t="shared" si="3"/>
        <v>2013-05-29</v>
      </c>
      <c r="B156" t="str">
        <f>"2330"</f>
        <v>2330</v>
      </c>
      <c r="C156" t="s">
        <v>69</v>
      </c>
      <c r="E156" t="s">
        <v>70</v>
      </c>
      <c r="G156" s="1" t="s">
        <v>181</v>
      </c>
      <c r="I156">
        <v>2008</v>
      </c>
      <c r="J156" t="s">
        <v>17</v>
      </c>
      <c r="K156" t="s">
        <v>43</v>
      </c>
    </row>
    <row r="157" spans="1:11" ht="43.2" x14ac:dyDescent="0.3">
      <c r="A157" t="str">
        <f t="shared" ref="A157:A197" si="4">"2013-05-30"</f>
        <v>2013-05-30</v>
      </c>
      <c r="B157" t="str">
        <f>"0000"</f>
        <v>0000</v>
      </c>
      <c r="C157" t="s">
        <v>11</v>
      </c>
      <c r="E157" t="s">
        <v>12</v>
      </c>
      <c r="F157" t="s">
        <v>13</v>
      </c>
      <c r="G157" s="1" t="s">
        <v>14</v>
      </c>
      <c r="I157">
        <v>2012</v>
      </c>
      <c r="J157" t="s">
        <v>17</v>
      </c>
      <c r="K157" t="s">
        <v>21</v>
      </c>
    </row>
    <row r="158" spans="1:11" ht="43.2" x14ac:dyDescent="0.3">
      <c r="A158" t="str">
        <f t="shared" si="4"/>
        <v>2013-05-30</v>
      </c>
      <c r="B158" t="str">
        <f>"0100"</f>
        <v>0100</v>
      </c>
      <c r="C158" t="s">
        <v>11</v>
      </c>
      <c r="E158" t="s">
        <v>12</v>
      </c>
      <c r="F158" t="s">
        <v>13</v>
      </c>
      <c r="G158" s="1" t="s">
        <v>14</v>
      </c>
      <c r="I158">
        <v>2012</v>
      </c>
      <c r="J158" t="s">
        <v>17</v>
      </c>
      <c r="K158" t="s">
        <v>21</v>
      </c>
    </row>
    <row r="159" spans="1:11" ht="43.2" x14ac:dyDescent="0.3">
      <c r="A159" t="str">
        <f t="shared" si="4"/>
        <v>2013-05-30</v>
      </c>
      <c r="B159" t="str">
        <f>"0200"</f>
        <v>0200</v>
      </c>
      <c r="C159" t="s">
        <v>11</v>
      </c>
      <c r="E159" t="s">
        <v>12</v>
      </c>
      <c r="F159" t="s">
        <v>13</v>
      </c>
      <c r="G159" s="1" t="s">
        <v>14</v>
      </c>
      <c r="I159">
        <v>2012</v>
      </c>
      <c r="J159" t="s">
        <v>17</v>
      </c>
      <c r="K159" t="s">
        <v>21</v>
      </c>
    </row>
    <row r="160" spans="1:11" ht="43.2" x14ac:dyDescent="0.3">
      <c r="A160" t="str">
        <f t="shared" si="4"/>
        <v>2013-05-30</v>
      </c>
      <c r="B160" t="str">
        <f>"0300"</f>
        <v>0300</v>
      </c>
      <c r="C160" t="s">
        <v>11</v>
      </c>
      <c r="E160" t="s">
        <v>12</v>
      </c>
      <c r="F160" t="s">
        <v>13</v>
      </c>
      <c r="G160" s="1" t="s">
        <v>14</v>
      </c>
      <c r="I160">
        <v>2012</v>
      </c>
      <c r="J160" t="s">
        <v>17</v>
      </c>
      <c r="K160" t="s">
        <v>21</v>
      </c>
    </row>
    <row r="161" spans="1:11" ht="43.2" x14ac:dyDescent="0.3">
      <c r="A161" t="str">
        <f t="shared" si="4"/>
        <v>2013-05-30</v>
      </c>
      <c r="B161" t="str">
        <f>"0400"</f>
        <v>0400</v>
      </c>
      <c r="C161" t="s">
        <v>11</v>
      </c>
      <c r="E161" t="s">
        <v>12</v>
      </c>
      <c r="F161" t="s">
        <v>13</v>
      </c>
      <c r="G161" s="1" t="s">
        <v>14</v>
      </c>
      <c r="I161">
        <v>2012</v>
      </c>
      <c r="J161" t="s">
        <v>17</v>
      </c>
      <c r="K161" t="s">
        <v>21</v>
      </c>
    </row>
    <row r="162" spans="1:11" ht="43.2" x14ac:dyDescent="0.3">
      <c r="A162" t="str">
        <f t="shared" si="4"/>
        <v>2013-05-30</v>
      </c>
      <c r="B162" t="str">
        <f>"0500"</f>
        <v>0500</v>
      </c>
      <c r="C162" t="s">
        <v>11</v>
      </c>
      <c r="E162" t="s">
        <v>12</v>
      </c>
      <c r="F162" t="s">
        <v>13</v>
      </c>
      <c r="G162" s="1" t="s">
        <v>14</v>
      </c>
      <c r="I162">
        <v>2012</v>
      </c>
      <c r="J162" t="s">
        <v>17</v>
      </c>
      <c r="K162" t="s">
        <v>182</v>
      </c>
    </row>
    <row r="163" spans="1:11" ht="57.6" x14ac:dyDescent="0.3">
      <c r="A163" t="str">
        <f t="shared" si="4"/>
        <v>2013-05-30</v>
      </c>
      <c r="B163" t="str">
        <f>"0600"</f>
        <v>0600</v>
      </c>
      <c r="C163" t="s">
        <v>73</v>
      </c>
      <c r="E163" t="s">
        <v>12</v>
      </c>
      <c r="F163" t="s">
        <v>45</v>
      </c>
      <c r="G163" s="1" t="s">
        <v>74</v>
      </c>
      <c r="I163">
        <v>2011</v>
      </c>
      <c r="J163" t="s">
        <v>17</v>
      </c>
      <c r="K163" t="s">
        <v>75</v>
      </c>
    </row>
    <row r="164" spans="1:11" ht="57.6" x14ac:dyDescent="0.3">
      <c r="A164" t="str">
        <f t="shared" si="4"/>
        <v>2013-05-30</v>
      </c>
      <c r="B164" t="str">
        <f>"0630"</f>
        <v>0630</v>
      </c>
      <c r="C164" t="s">
        <v>76</v>
      </c>
      <c r="D164" t="s">
        <v>183</v>
      </c>
      <c r="E164" t="s">
        <v>70</v>
      </c>
      <c r="G164" s="1" t="s">
        <v>77</v>
      </c>
      <c r="I164">
        <v>2005</v>
      </c>
      <c r="J164" t="s">
        <v>48</v>
      </c>
      <c r="K164" t="s">
        <v>75</v>
      </c>
    </row>
    <row r="165" spans="1:11" ht="57.6" x14ac:dyDescent="0.3">
      <c r="A165" t="str">
        <f t="shared" si="4"/>
        <v>2013-05-30</v>
      </c>
      <c r="B165" t="str">
        <f>"0700"</f>
        <v>0700</v>
      </c>
      <c r="C165" t="s">
        <v>79</v>
      </c>
      <c r="E165" t="s">
        <v>70</v>
      </c>
      <c r="G165" s="1" t="s">
        <v>80</v>
      </c>
      <c r="I165">
        <v>2011</v>
      </c>
      <c r="J165" t="s">
        <v>17</v>
      </c>
      <c r="K165" t="s">
        <v>40</v>
      </c>
    </row>
    <row r="166" spans="1:11" ht="28.8" x14ac:dyDescent="0.3">
      <c r="A166" t="str">
        <f t="shared" si="4"/>
        <v>2013-05-30</v>
      </c>
      <c r="B166" t="str">
        <f>"0730"</f>
        <v>0730</v>
      </c>
      <c r="C166" t="s">
        <v>97</v>
      </c>
      <c r="E166" t="s">
        <v>70</v>
      </c>
      <c r="G166" s="1" t="s">
        <v>98</v>
      </c>
      <c r="I166">
        <v>2011</v>
      </c>
      <c r="J166" t="s">
        <v>17</v>
      </c>
      <c r="K166" t="s">
        <v>43</v>
      </c>
    </row>
    <row r="167" spans="1:11" ht="57.6" x14ac:dyDescent="0.3">
      <c r="A167" t="str">
        <f t="shared" si="4"/>
        <v>2013-05-30</v>
      </c>
      <c r="B167" t="str">
        <f>"0800"</f>
        <v>0800</v>
      </c>
      <c r="C167" t="s">
        <v>91</v>
      </c>
      <c r="E167" t="s">
        <v>70</v>
      </c>
      <c r="G167" s="1" t="s">
        <v>92</v>
      </c>
      <c r="I167">
        <v>0</v>
      </c>
      <c r="J167" t="s">
        <v>17</v>
      </c>
      <c r="K167" t="s">
        <v>113</v>
      </c>
    </row>
    <row r="168" spans="1:11" ht="28.8" x14ac:dyDescent="0.3">
      <c r="A168" t="str">
        <f t="shared" si="4"/>
        <v>2013-05-30</v>
      </c>
      <c r="B168" t="str">
        <f>"0830"</f>
        <v>0830</v>
      </c>
      <c r="C168" t="s">
        <v>94</v>
      </c>
      <c r="D168" t="s">
        <v>185</v>
      </c>
      <c r="E168" t="s">
        <v>70</v>
      </c>
      <c r="G168" s="1" t="s">
        <v>184</v>
      </c>
      <c r="I168">
        <v>2012</v>
      </c>
      <c r="J168" t="s">
        <v>17</v>
      </c>
      <c r="K168" t="s">
        <v>75</v>
      </c>
    </row>
    <row r="169" spans="1:11" ht="43.2" x14ac:dyDescent="0.3">
      <c r="A169" t="str">
        <f t="shared" si="4"/>
        <v>2013-05-30</v>
      </c>
      <c r="B169" t="str">
        <f>"0900"</f>
        <v>0900</v>
      </c>
      <c r="C169" t="s">
        <v>81</v>
      </c>
      <c r="D169" t="s">
        <v>186</v>
      </c>
      <c r="E169" t="s">
        <v>70</v>
      </c>
      <c r="G169" s="1" t="s">
        <v>82</v>
      </c>
      <c r="I169">
        <v>2002</v>
      </c>
      <c r="J169" t="s">
        <v>48</v>
      </c>
      <c r="K169" t="s">
        <v>84</v>
      </c>
    </row>
    <row r="170" spans="1:11" ht="43.2" x14ac:dyDescent="0.3">
      <c r="A170" t="str">
        <f t="shared" si="4"/>
        <v>2013-05-30</v>
      </c>
      <c r="B170" t="str">
        <f>"0915"</f>
        <v>0915</v>
      </c>
      <c r="C170" t="s">
        <v>88</v>
      </c>
      <c r="D170" t="s">
        <v>188</v>
      </c>
      <c r="E170" t="s">
        <v>70</v>
      </c>
      <c r="G170" s="1" t="s">
        <v>187</v>
      </c>
      <c r="I170">
        <v>1995</v>
      </c>
      <c r="J170" t="s">
        <v>17</v>
      </c>
      <c r="K170" t="s">
        <v>87</v>
      </c>
    </row>
    <row r="171" spans="1:11" ht="28.8" x14ac:dyDescent="0.3">
      <c r="A171" t="str">
        <f t="shared" si="4"/>
        <v>2013-05-30</v>
      </c>
      <c r="B171" t="str">
        <f>"0925"</f>
        <v>0925</v>
      </c>
      <c r="C171" t="s">
        <v>107</v>
      </c>
      <c r="D171" t="s">
        <v>162</v>
      </c>
      <c r="E171" t="s">
        <v>70</v>
      </c>
      <c r="G171" s="1" t="s">
        <v>108</v>
      </c>
      <c r="I171">
        <v>2011</v>
      </c>
      <c r="J171" t="s">
        <v>17</v>
      </c>
      <c r="K171" t="s">
        <v>110</v>
      </c>
    </row>
    <row r="172" spans="1:11" ht="43.2" x14ac:dyDescent="0.3">
      <c r="A172" t="str">
        <f t="shared" si="4"/>
        <v>2013-05-30</v>
      </c>
      <c r="B172" t="str">
        <f>"0930"</f>
        <v>0930</v>
      </c>
      <c r="C172" t="s">
        <v>99</v>
      </c>
      <c r="E172" t="s">
        <v>70</v>
      </c>
      <c r="G172" s="1" t="s">
        <v>100</v>
      </c>
      <c r="I172">
        <v>2010</v>
      </c>
      <c r="J172" t="s">
        <v>48</v>
      </c>
      <c r="K172" t="s">
        <v>49</v>
      </c>
    </row>
    <row r="173" spans="1:11" ht="43.2" x14ac:dyDescent="0.3">
      <c r="A173" t="str">
        <f t="shared" si="4"/>
        <v>2013-05-30</v>
      </c>
      <c r="B173" t="str">
        <f>"1000"</f>
        <v>1000</v>
      </c>
      <c r="C173" t="s">
        <v>116</v>
      </c>
      <c r="D173" t="s">
        <v>164</v>
      </c>
      <c r="E173" t="s">
        <v>70</v>
      </c>
      <c r="G173" s="1" t="s">
        <v>163</v>
      </c>
      <c r="I173">
        <v>0</v>
      </c>
      <c r="J173" t="s">
        <v>17</v>
      </c>
      <c r="K173" t="s">
        <v>49</v>
      </c>
    </row>
    <row r="174" spans="1:11" ht="43.2" x14ac:dyDescent="0.3">
      <c r="A174" t="str">
        <f t="shared" si="4"/>
        <v>2013-05-30</v>
      </c>
      <c r="B174" t="str">
        <f>"1030"</f>
        <v>1030</v>
      </c>
      <c r="C174" t="s">
        <v>101</v>
      </c>
      <c r="D174" t="s">
        <v>166</v>
      </c>
      <c r="E174" t="s">
        <v>70</v>
      </c>
      <c r="G174" s="1" t="s">
        <v>165</v>
      </c>
      <c r="I174">
        <v>2010</v>
      </c>
      <c r="J174" t="s">
        <v>48</v>
      </c>
      <c r="K174" t="s">
        <v>75</v>
      </c>
    </row>
    <row r="175" spans="1:11" ht="57.6" x14ac:dyDescent="0.3">
      <c r="A175" t="str">
        <f t="shared" si="4"/>
        <v>2013-05-30</v>
      </c>
      <c r="B175" t="str">
        <f>"1100"</f>
        <v>1100</v>
      </c>
      <c r="C175" t="s">
        <v>168</v>
      </c>
      <c r="E175" t="s">
        <v>12</v>
      </c>
      <c r="F175" t="s">
        <v>45</v>
      </c>
      <c r="G175" s="1" t="s">
        <v>167</v>
      </c>
      <c r="I175">
        <v>1989</v>
      </c>
      <c r="J175" t="s">
        <v>17</v>
      </c>
      <c r="K175" t="s">
        <v>169</v>
      </c>
    </row>
    <row r="176" spans="1:11" ht="28.8" x14ac:dyDescent="0.3">
      <c r="A176" t="str">
        <f t="shared" si="4"/>
        <v>2013-05-30</v>
      </c>
      <c r="B176" t="str">
        <f>"1200"</f>
        <v>1200</v>
      </c>
      <c r="C176" t="s">
        <v>170</v>
      </c>
      <c r="E176" t="s">
        <v>56</v>
      </c>
      <c r="F176" t="s">
        <v>51</v>
      </c>
      <c r="G176" s="1" t="s">
        <v>171</v>
      </c>
      <c r="I176">
        <v>1991</v>
      </c>
      <c r="J176" t="s">
        <v>17</v>
      </c>
      <c r="K176" t="s">
        <v>172</v>
      </c>
    </row>
    <row r="177" spans="1:11" ht="57.6" x14ac:dyDescent="0.3">
      <c r="A177" t="str">
        <f t="shared" si="4"/>
        <v>2013-05-30</v>
      </c>
      <c r="B177" t="str">
        <f>"1300"</f>
        <v>1300</v>
      </c>
      <c r="C177" t="s">
        <v>176</v>
      </c>
      <c r="E177" t="s">
        <v>12</v>
      </c>
      <c r="F177" t="s">
        <v>45</v>
      </c>
      <c r="G177" s="1" t="s">
        <v>177</v>
      </c>
      <c r="I177">
        <v>2010</v>
      </c>
      <c r="J177" t="s">
        <v>17</v>
      </c>
      <c r="K177" t="s">
        <v>40</v>
      </c>
    </row>
    <row r="178" spans="1:11" ht="57.6" x14ac:dyDescent="0.3">
      <c r="A178" t="str">
        <f t="shared" si="4"/>
        <v>2013-05-30</v>
      </c>
      <c r="B178" t="str">
        <f>"1330"</f>
        <v>1330</v>
      </c>
      <c r="C178" t="s">
        <v>173</v>
      </c>
      <c r="E178" t="s">
        <v>70</v>
      </c>
      <c r="F178" t="s">
        <v>45</v>
      </c>
      <c r="G178" s="1" t="s">
        <v>174</v>
      </c>
      <c r="I178">
        <v>1989</v>
      </c>
      <c r="J178" t="s">
        <v>17</v>
      </c>
      <c r="K178" t="s">
        <v>175</v>
      </c>
    </row>
    <row r="179" spans="1:11" ht="57.6" x14ac:dyDescent="0.3">
      <c r="A179" t="str">
        <f t="shared" si="4"/>
        <v>2013-05-30</v>
      </c>
      <c r="B179" t="str">
        <f>"1400"</f>
        <v>1400</v>
      </c>
      <c r="C179" t="s">
        <v>178</v>
      </c>
      <c r="D179" t="s">
        <v>180</v>
      </c>
      <c r="E179" t="s">
        <v>12</v>
      </c>
      <c r="F179" t="s">
        <v>45</v>
      </c>
      <c r="G179" s="1" t="s">
        <v>179</v>
      </c>
      <c r="I179">
        <v>2011</v>
      </c>
      <c r="J179" t="s">
        <v>17</v>
      </c>
      <c r="K179" t="s">
        <v>54</v>
      </c>
    </row>
    <row r="180" spans="1:11" ht="43.2" x14ac:dyDescent="0.3">
      <c r="A180" t="str">
        <f t="shared" si="4"/>
        <v>2013-05-30</v>
      </c>
      <c r="B180" t="str">
        <f>"1430"</f>
        <v>1430</v>
      </c>
      <c r="C180" t="s">
        <v>99</v>
      </c>
      <c r="E180" t="s">
        <v>70</v>
      </c>
      <c r="G180" s="1" t="s">
        <v>100</v>
      </c>
      <c r="I180">
        <v>2010</v>
      </c>
      <c r="J180" t="s">
        <v>48</v>
      </c>
      <c r="K180" t="s">
        <v>49</v>
      </c>
    </row>
    <row r="181" spans="1:11" ht="57.6" x14ac:dyDescent="0.3">
      <c r="A181" t="str">
        <f t="shared" si="4"/>
        <v>2013-05-30</v>
      </c>
      <c r="B181" t="str">
        <f>"1500"</f>
        <v>1500</v>
      </c>
      <c r="C181" t="s">
        <v>73</v>
      </c>
      <c r="E181" t="s">
        <v>12</v>
      </c>
      <c r="F181" t="s">
        <v>45</v>
      </c>
      <c r="G181" s="1" t="s">
        <v>74</v>
      </c>
      <c r="I181">
        <v>2011</v>
      </c>
      <c r="J181" t="s">
        <v>17</v>
      </c>
      <c r="K181" t="s">
        <v>75</v>
      </c>
    </row>
    <row r="182" spans="1:11" ht="43.2" x14ac:dyDescent="0.3">
      <c r="A182" t="str">
        <f t="shared" si="4"/>
        <v>2013-05-30</v>
      </c>
      <c r="B182" t="str">
        <f>"1530"</f>
        <v>1530</v>
      </c>
      <c r="C182" t="s">
        <v>81</v>
      </c>
      <c r="D182" t="s">
        <v>83</v>
      </c>
      <c r="E182" t="s">
        <v>70</v>
      </c>
      <c r="G182" s="1" t="s">
        <v>82</v>
      </c>
      <c r="I182">
        <v>2002</v>
      </c>
      <c r="J182" t="s">
        <v>48</v>
      </c>
      <c r="K182" t="s">
        <v>84</v>
      </c>
    </row>
    <row r="183" spans="1:11" ht="43.2" x14ac:dyDescent="0.3">
      <c r="A183" t="str">
        <f t="shared" si="4"/>
        <v>2013-05-30</v>
      </c>
      <c r="B183" t="str">
        <f>"1545"</f>
        <v>1545</v>
      </c>
      <c r="C183" t="s">
        <v>85</v>
      </c>
      <c r="D183" t="s">
        <v>243</v>
      </c>
      <c r="E183" t="s">
        <v>70</v>
      </c>
      <c r="G183" s="1" t="s">
        <v>86</v>
      </c>
      <c r="I183">
        <v>2009</v>
      </c>
      <c r="J183" t="s">
        <v>17</v>
      </c>
      <c r="K183" t="s">
        <v>87</v>
      </c>
    </row>
    <row r="184" spans="1:11" ht="28.8" x14ac:dyDescent="0.3">
      <c r="A184" t="str">
        <f t="shared" si="4"/>
        <v>2013-05-30</v>
      </c>
      <c r="B184" t="str">
        <f>"1550"</f>
        <v>1550</v>
      </c>
      <c r="C184" t="s">
        <v>107</v>
      </c>
      <c r="D184" t="s">
        <v>189</v>
      </c>
      <c r="E184" t="s">
        <v>70</v>
      </c>
      <c r="G184" s="1" t="s">
        <v>108</v>
      </c>
      <c r="I184">
        <v>2011</v>
      </c>
      <c r="J184" t="s">
        <v>17</v>
      </c>
      <c r="K184" t="s">
        <v>190</v>
      </c>
    </row>
    <row r="185" spans="1:11" ht="43.2" x14ac:dyDescent="0.3">
      <c r="A185" t="str">
        <f t="shared" si="4"/>
        <v>2013-05-30</v>
      </c>
      <c r="B185" t="str">
        <f>"1555"</f>
        <v>1555</v>
      </c>
      <c r="C185" t="s">
        <v>85</v>
      </c>
      <c r="D185" t="s">
        <v>244</v>
      </c>
      <c r="E185" t="s">
        <v>70</v>
      </c>
      <c r="G185" s="1" t="s">
        <v>86</v>
      </c>
      <c r="I185">
        <v>2009</v>
      </c>
      <c r="J185" t="s">
        <v>17</v>
      </c>
      <c r="K185" t="s">
        <v>87</v>
      </c>
    </row>
    <row r="186" spans="1:11" ht="28.8" x14ac:dyDescent="0.3">
      <c r="A186" t="str">
        <f t="shared" si="4"/>
        <v>2013-05-30</v>
      </c>
      <c r="B186" t="str">
        <f>"1600"</f>
        <v>1600</v>
      </c>
      <c r="C186" t="s">
        <v>94</v>
      </c>
      <c r="D186" t="s">
        <v>160</v>
      </c>
      <c r="E186" t="s">
        <v>70</v>
      </c>
      <c r="G186" s="1" t="s">
        <v>159</v>
      </c>
      <c r="I186">
        <v>2012</v>
      </c>
      <c r="J186" t="s">
        <v>17</v>
      </c>
      <c r="K186" t="s">
        <v>40</v>
      </c>
    </row>
    <row r="187" spans="1:11" ht="57.6" x14ac:dyDescent="0.3">
      <c r="A187" t="str">
        <f t="shared" si="4"/>
        <v>2013-05-30</v>
      </c>
      <c r="B187" t="str">
        <f>"1630"</f>
        <v>1630</v>
      </c>
      <c r="C187" t="s">
        <v>79</v>
      </c>
      <c r="E187" t="s">
        <v>70</v>
      </c>
      <c r="G187" s="1" t="s">
        <v>80</v>
      </c>
      <c r="I187">
        <v>2011</v>
      </c>
      <c r="J187" t="s">
        <v>17</v>
      </c>
      <c r="K187" t="s">
        <v>40</v>
      </c>
    </row>
    <row r="188" spans="1:11" ht="57.6" x14ac:dyDescent="0.3">
      <c r="A188" t="str">
        <f t="shared" si="4"/>
        <v>2013-05-30</v>
      </c>
      <c r="B188" t="str">
        <f>"1700"</f>
        <v>1700</v>
      </c>
      <c r="C188" t="s">
        <v>73</v>
      </c>
      <c r="E188" t="s">
        <v>12</v>
      </c>
      <c r="F188" t="s">
        <v>45</v>
      </c>
      <c r="G188" s="1" t="s">
        <v>74</v>
      </c>
      <c r="I188">
        <v>2011</v>
      </c>
      <c r="J188" t="s">
        <v>17</v>
      </c>
      <c r="K188" t="s">
        <v>40</v>
      </c>
    </row>
    <row r="189" spans="1:11" ht="57.6" x14ac:dyDescent="0.3">
      <c r="A189" t="str">
        <f t="shared" si="4"/>
        <v>2013-05-30</v>
      </c>
      <c r="B189" t="str">
        <f>"1730"</f>
        <v>1730</v>
      </c>
      <c r="C189" t="s">
        <v>114</v>
      </c>
      <c r="E189" t="s">
        <v>24</v>
      </c>
      <c r="G189" s="1" t="s">
        <v>115</v>
      </c>
      <c r="I189">
        <v>2013</v>
      </c>
      <c r="J189" t="s">
        <v>17</v>
      </c>
      <c r="K189" t="s">
        <v>26</v>
      </c>
    </row>
    <row r="190" spans="1:11" ht="57.6" x14ac:dyDescent="0.3">
      <c r="A190" t="str">
        <f t="shared" si="4"/>
        <v>2013-05-30</v>
      </c>
      <c r="B190" t="str">
        <f>"1800"</f>
        <v>1800</v>
      </c>
      <c r="C190" t="s">
        <v>116</v>
      </c>
      <c r="D190" t="s">
        <v>192</v>
      </c>
      <c r="E190" t="s">
        <v>12</v>
      </c>
      <c r="F190" t="s">
        <v>45</v>
      </c>
      <c r="G190" s="1" t="s">
        <v>191</v>
      </c>
      <c r="I190">
        <v>0</v>
      </c>
      <c r="J190" t="s">
        <v>17</v>
      </c>
      <c r="K190" t="s">
        <v>75</v>
      </c>
    </row>
    <row r="191" spans="1:11" ht="57.6" x14ac:dyDescent="0.3">
      <c r="A191" t="str">
        <f t="shared" si="4"/>
        <v>2013-05-30</v>
      </c>
      <c r="B191" t="str">
        <f>"1830"</f>
        <v>1830</v>
      </c>
      <c r="C191" t="s">
        <v>101</v>
      </c>
      <c r="D191" t="s">
        <v>194</v>
      </c>
      <c r="E191" t="s">
        <v>70</v>
      </c>
      <c r="G191" s="1" t="s">
        <v>193</v>
      </c>
      <c r="I191">
        <v>2010</v>
      </c>
      <c r="J191" t="s">
        <v>48</v>
      </c>
      <c r="K191" t="s">
        <v>40</v>
      </c>
    </row>
    <row r="192" spans="1:11" ht="57.6" x14ac:dyDescent="0.3">
      <c r="A192" t="str">
        <f t="shared" si="4"/>
        <v>2013-05-30</v>
      </c>
      <c r="B192" t="str">
        <f>"1900"</f>
        <v>1900</v>
      </c>
      <c r="C192" t="s">
        <v>114</v>
      </c>
      <c r="E192" t="s">
        <v>24</v>
      </c>
      <c r="G192" s="1" t="s">
        <v>115</v>
      </c>
      <c r="I192">
        <v>2013</v>
      </c>
      <c r="J192" t="s">
        <v>17</v>
      </c>
      <c r="K192" t="s">
        <v>26</v>
      </c>
    </row>
    <row r="193" spans="1:11" ht="57.6" x14ac:dyDescent="0.3">
      <c r="A193" t="str">
        <f t="shared" si="4"/>
        <v>2013-05-30</v>
      </c>
      <c r="B193" t="str">
        <f>"1930"</f>
        <v>1930</v>
      </c>
      <c r="C193" t="s">
        <v>195</v>
      </c>
      <c r="E193" t="s">
        <v>24</v>
      </c>
      <c r="G193" s="1" t="s">
        <v>196</v>
      </c>
      <c r="I193">
        <v>2013</v>
      </c>
      <c r="J193" t="s">
        <v>17</v>
      </c>
      <c r="K193" t="s">
        <v>26</v>
      </c>
    </row>
    <row r="194" spans="1:11" ht="57.6" x14ac:dyDescent="0.3">
      <c r="A194" t="str">
        <f t="shared" si="4"/>
        <v>2013-05-30</v>
      </c>
      <c r="B194" t="str">
        <f>"2030"</f>
        <v>2030</v>
      </c>
      <c r="C194" t="s">
        <v>197</v>
      </c>
      <c r="E194" t="s">
        <v>24</v>
      </c>
      <c r="G194" s="1" t="s">
        <v>198</v>
      </c>
      <c r="I194">
        <v>2013</v>
      </c>
      <c r="J194" t="s">
        <v>17</v>
      </c>
      <c r="K194" t="s">
        <v>26</v>
      </c>
    </row>
    <row r="195" spans="1:11" ht="57.6" x14ac:dyDescent="0.3">
      <c r="A195" t="str">
        <f t="shared" si="4"/>
        <v>2013-05-30</v>
      </c>
      <c r="B195" t="str">
        <f>"2130"</f>
        <v>2130</v>
      </c>
      <c r="C195" t="s">
        <v>246</v>
      </c>
      <c r="E195" t="s">
        <v>12</v>
      </c>
      <c r="F195" t="s">
        <v>199</v>
      </c>
      <c r="G195" s="1" t="s">
        <v>200</v>
      </c>
      <c r="I195">
        <v>2011</v>
      </c>
      <c r="J195" t="s">
        <v>48</v>
      </c>
      <c r="K195" t="s">
        <v>64</v>
      </c>
    </row>
    <row r="196" spans="1:11" ht="57.6" x14ac:dyDescent="0.3">
      <c r="A196" t="str">
        <f t="shared" si="4"/>
        <v>2013-05-30</v>
      </c>
      <c r="B196" t="str">
        <f>"2230"</f>
        <v>2230</v>
      </c>
      <c r="C196" t="s">
        <v>197</v>
      </c>
      <c r="E196" t="s">
        <v>24</v>
      </c>
      <c r="G196" s="1" t="s">
        <v>198</v>
      </c>
      <c r="I196">
        <v>2013</v>
      </c>
      <c r="J196" t="s">
        <v>17</v>
      </c>
      <c r="K196" t="s">
        <v>26</v>
      </c>
    </row>
    <row r="197" spans="1:11" ht="57.6" x14ac:dyDescent="0.3">
      <c r="A197" t="str">
        <f t="shared" si="4"/>
        <v>2013-05-30</v>
      </c>
      <c r="B197" t="str">
        <f>"2330"</f>
        <v>2330</v>
      </c>
      <c r="C197" t="s">
        <v>114</v>
      </c>
      <c r="E197" t="s">
        <v>24</v>
      </c>
      <c r="G197" s="1" t="s">
        <v>115</v>
      </c>
      <c r="I197">
        <v>2013</v>
      </c>
      <c r="J197" t="s">
        <v>17</v>
      </c>
      <c r="K197" t="s">
        <v>26</v>
      </c>
    </row>
    <row r="198" spans="1:11" ht="57.6" x14ac:dyDescent="0.3">
      <c r="A198" t="str">
        <f t="shared" ref="A198:A237" si="5">"2013-05-31"</f>
        <v>2013-05-31</v>
      </c>
      <c r="B198" t="str">
        <f>"0000"</f>
        <v>0000</v>
      </c>
      <c r="C198" t="s">
        <v>195</v>
      </c>
      <c r="E198" t="s">
        <v>24</v>
      </c>
      <c r="G198" s="1" t="s">
        <v>196</v>
      </c>
      <c r="I198">
        <v>2013</v>
      </c>
      <c r="J198" t="s">
        <v>17</v>
      </c>
      <c r="K198" t="s">
        <v>26</v>
      </c>
    </row>
    <row r="199" spans="1:11" ht="57.6" x14ac:dyDescent="0.3">
      <c r="A199" t="str">
        <f t="shared" si="5"/>
        <v>2013-05-31</v>
      </c>
      <c r="B199" t="str">
        <f>"0100"</f>
        <v>0100</v>
      </c>
      <c r="C199" t="s">
        <v>197</v>
      </c>
      <c r="E199" t="s">
        <v>24</v>
      </c>
      <c r="G199" s="1" t="s">
        <v>198</v>
      </c>
      <c r="I199">
        <v>2013</v>
      </c>
      <c r="J199" t="s">
        <v>17</v>
      </c>
      <c r="K199" t="s">
        <v>26</v>
      </c>
    </row>
    <row r="200" spans="1:11" ht="28.8" x14ac:dyDescent="0.3">
      <c r="A200" t="str">
        <f t="shared" si="5"/>
        <v>2013-05-31</v>
      </c>
      <c r="B200" t="str">
        <f>"0200"</f>
        <v>0200</v>
      </c>
      <c r="C200" t="s">
        <v>201</v>
      </c>
      <c r="E200" t="s">
        <v>70</v>
      </c>
      <c r="G200" s="1" t="s">
        <v>202</v>
      </c>
      <c r="I200">
        <v>2009</v>
      </c>
      <c r="J200" t="s">
        <v>17</v>
      </c>
      <c r="K200" t="s">
        <v>203</v>
      </c>
    </row>
    <row r="201" spans="1:11" ht="57.6" x14ac:dyDescent="0.3">
      <c r="A201" t="str">
        <f t="shared" si="5"/>
        <v>2013-05-31</v>
      </c>
      <c r="B201" t="str">
        <f>"0500"</f>
        <v>0500</v>
      </c>
      <c r="C201" t="s">
        <v>204</v>
      </c>
      <c r="E201" t="s">
        <v>12</v>
      </c>
      <c r="F201" t="s">
        <v>45</v>
      </c>
      <c r="G201" s="1" t="s">
        <v>205</v>
      </c>
      <c r="I201">
        <v>2012</v>
      </c>
      <c r="J201" t="s">
        <v>17</v>
      </c>
      <c r="K201" t="s">
        <v>22</v>
      </c>
    </row>
    <row r="202" spans="1:11" ht="57.6" x14ac:dyDescent="0.3">
      <c r="A202" t="str">
        <f t="shared" si="5"/>
        <v>2013-05-31</v>
      </c>
      <c r="B202" t="str">
        <f>"0600"</f>
        <v>0600</v>
      </c>
      <c r="C202" t="s">
        <v>73</v>
      </c>
      <c r="E202" t="s">
        <v>12</v>
      </c>
      <c r="F202" t="s">
        <v>45</v>
      </c>
      <c r="G202" s="1" t="s">
        <v>74</v>
      </c>
      <c r="I202">
        <v>2011</v>
      </c>
      <c r="J202" t="s">
        <v>17</v>
      </c>
      <c r="K202" t="s">
        <v>75</v>
      </c>
    </row>
    <row r="203" spans="1:11" ht="57.6" x14ac:dyDescent="0.3">
      <c r="A203" t="str">
        <f t="shared" si="5"/>
        <v>2013-05-31</v>
      </c>
      <c r="B203" t="str">
        <f>"0630"</f>
        <v>0630</v>
      </c>
      <c r="C203" t="s">
        <v>76</v>
      </c>
      <c r="D203" t="s">
        <v>206</v>
      </c>
      <c r="E203" t="s">
        <v>70</v>
      </c>
      <c r="G203" s="1" t="s">
        <v>77</v>
      </c>
      <c r="I203">
        <v>2005</v>
      </c>
      <c r="J203" t="s">
        <v>48</v>
      </c>
      <c r="K203" t="s">
        <v>75</v>
      </c>
    </row>
    <row r="204" spans="1:11" ht="57.6" x14ac:dyDescent="0.3">
      <c r="A204" t="str">
        <f t="shared" si="5"/>
        <v>2013-05-31</v>
      </c>
      <c r="B204" t="str">
        <f>"0700"</f>
        <v>0700</v>
      </c>
      <c r="C204" t="s">
        <v>79</v>
      </c>
      <c r="E204" t="s">
        <v>70</v>
      </c>
      <c r="G204" s="1" t="s">
        <v>80</v>
      </c>
      <c r="I204">
        <v>2011</v>
      </c>
      <c r="J204" t="s">
        <v>17</v>
      </c>
      <c r="K204" t="s">
        <v>75</v>
      </c>
    </row>
    <row r="205" spans="1:11" ht="28.8" x14ac:dyDescent="0.3">
      <c r="A205" t="str">
        <f t="shared" si="5"/>
        <v>2013-05-31</v>
      </c>
      <c r="B205" t="str">
        <f>"0730"</f>
        <v>0730</v>
      </c>
      <c r="C205" t="s">
        <v>97</v>
      </c>
      <c r="E205" t="s">
        <v>70</v>
      </c>
      <c r="G205" s="1" t="s">
        <v>98</v>
      </c>
      <c r="I205">
        <v>2011</v>
      </c>
      <c r="J205" t="s">
        <v>17</v>
      </c>
      <c r="K205" t="s">
        <v>43</v>
      </c>
    </row>
    <row r="206" spans="1:11" ht="57.6" x14ac:dyDescent="0.3">
      <c r="A206" t="str">
        <f t="shared" si="5"/>
        <v>2013-05-31</v>
      </c>
      <c r="B206" t="str">
        <f>"0800"</f>
        <v>0800</v>
      </c>
      <c r="C206" t="s">
        <v>91</v>
      </c>
      <c r="E206" t="s">
        <v>70</v>
      </c>
      <c r="G206" s="1" t="s">
        <v>92</v>
      </c>
      <c r="I206">
        <v>0</v>
      </c>
      <c r="J206" t="s">
        <v>17</v>
      </c>
      <c r="K206" t="s">
        <v>43</v>
      </c>
    </row>
    <row r="207" spans="1:11" ht="43.2" x14ac:dyDescent="0.3">
      <c r="A207" t="str">
        <f t="shared" si="5"/>
        <v>2013-05-31</v>
      </c>
      <c r="B207" t="str">
        <f>"0830"</f>
        <v>0830</v>
      </c>
      <c r="C207" t="s">
        <v>94</v>
      </c>
      <c r="D207" t="s">
        <v>208</v>
      </c>
      <c r="E207" t="s">
        <v>70</v>
      </c>
      <c r="G207" s="1" t="s">
        <v>207</v>
      </c>
      <c r="I207">
        <v>2012</v>
      </c>
      <c r="J207" t="s">
        <v>17</v>
      </c>
      <c r="K207" t="s">
        <v>75</v>
      </c>
    </row>
    <row r="208" spans="1:11" ht="43.2" x14ac:dyDescent="0.3">
      <c r="A208" t="str">
        <f t="shared" si="5"/>
        <v>2013-05-31</v>
      </c>
      <c r="B208" t="str">
        <f>"0900"</f>
        <v>0900</v>
      </c>
      <c r="C208" t="s">
        <v>81</v>
      </c>
      <c r="D208" t="s">
        <v>209</v>
      </c>
      <c r="E208" t="s">
        <v>70</v>
      </c>
      <c r="G208" s="1" t="s">
        <v>82</v>
      </c>
      <c r="I208">
        <v>2002</v>
      </c>
      <c r="J208" t="s">
        <v>48</v>
      </c>
      <c r="K208" t="s">
        <v>139</v>
      </c>
    </row>
    <row r="209" spans="1:11" ht="43.2" x14ac:dyDescent="0.3">
      <c r="A209" t="str">
        <f t="shared" si="5"/>
        <v>2013-05-31</v>
      </c>
      <c r="B209" t="str">
        <f>"0915"</f>
        <v>0915</v>
      </c>
      <c r="C209" t="s">
        <v>88</v>
      </c>
      <c r="D209" t="s">
        <v>211</v>
      </c>
      <c r="E209" t="s">
        <v>70</v>
      </c>
      <c r="G209" s="1" t="s">
        <v>210</v>
      </c>
      <c r="I209">
        <v>1995</v>
      </c>
      <c r="J209" t="s">
        <v>17</v>
      </c>
      <c r="K209" t="s">
        <v>87</v>
      </c>
    </row>
    <row r="210" spans="1:11" ht="28.8" x14ac:dyDescent="0.3">
      <c r="A210" t="str">
        <f t="shared" si="5"/>
        <v>2013-05-31</v>
      </c>
      <c r="B210" t="str">
        <f>"0925"</f>
        <v>0925</v>
      </c>
      <c r="C210" t="s">
        <v>107</v>
      </c>
      <c r="D210" t="s">
        <v>189</v>
      </c>
      <c r="E210" t="s">
        <v>70</v>
      </c>
      <c r="G210" s="1" t="s">
        <v>108</v>
      </c>
      <c r="I210">
        <v>2011</v>
      </c>
      <c r="J210" t="s">
        <v>17</v>
      </c>
      <c r="K210" t="s">
        <v>190</v>
      </c>
    </row>
    <row r="211" spans="1:11" ht="43.2" x14ac:dyDescent="0.3">
      <c r="A211" t="str">
        <f t="shared" si="5"/>
        <v>2013-05-31</v>
      </c>
      <c r="B211" t="str">
        <f>"0930"</f>
        <v>0930</v>
      </c>
      <c r="C211" t="s">
        <v>99</v>
      </c>
      <c r="E211" t="s">
        <v>70</v>
      </c>
      <c r="G211" s="1" t="s">
        <v>100</v>
      </c>
      <c r="I211">
        <v>2010</v>
      </c>
      <c r="J211" t="s">
        <v>48</v>
      </c>
      <c r="K211" t="s">
        <v>59</v>
      </c>
    </row>
    <row r="212" spans="1:11" ht="57.6" x14ac:dyDescent="0.3">
      <c r="A212" t="str">
        <f t="shared" si="5"/>
        <v>2013-05-31</v>
      </c>
      <c r="B212" t="str">
        <f>"1000"</f>
        <v>1000</v>
      </c>
      <c r="C212" t="s">
        <v>116</v>
      </c>
      <c r="D212" t="s">
        <v>192</v>
      </c>
      <c r="E212" t="s">
        <v>12</v>
      </c>
      <c r="F212" t="s">
        <v>45</v>
      </c>
      <c r="G212" s="1" t="s">
        <v>191</v>
      </c>
      <c r="I212">
        <v>0</v>
      </c>
      <c r="J212" t="s">
        <v>17</v>
      </c>
      <c r="K212" t="s">
        <v>75</v>
      </c>
    </row>
    <row r="213" spans="1:11" ht="57.6" x14ac:dyDescent="0.3">
      <c r="A213" t="str">
        <f t="shared" si="5"/>
        <v>2013-05-31</v>
      </c>
      <c r="B213" t="str">
        <f>"1030"</f>
        <v>1030</v>
      </c>
      <c r="C213" t="s">
        <v>101</v>
      </c>
      <c r="D213" t="s">
        <v>194</v>
      </c>
      <c r="E213" t="s">
        <v>70</v>
      </c>
      <c r="G213" s="1" t="s">
        <v>193</v>
      </c>
      <c r="I213">
        <v>2010</v>
      </c>
      <c r="J213" t="s">
        <v>48</v>
      </c>
      <c r="K213" t="s">
        <v>40</v>
      </c>
    </row>
    <row r="214" spans="1:11" ht="57.6" x14ac:dyDescent="0.3">
      <c r="A214" t="str">
        <f t="shared" si="5"/>
        <v>2013-05-31</v>
      </c>
      <c r="B214" t="str">
        <f>"1100"</f>
        <v>1100</v>
      </c>
      <c r="C214" t="s">
        <v>195</v>
      </c>
      <c r="E214" t="s">
        <v>24</v>
      </c>
      <c r="G214" s="1" t="s">
        <v>196</v>
      </c>
      <c r="I214">
        <v>2013</v>
      </c>
      <c r="J214" t="s">
        <v>17</v>
      </c>
      <c r="K214" t="s">
        <v>26</v>
      </c>
    </row>
    <row r="215" spans="1:11" ht="57.6" x14ac:dyDescent="0.3">
      <c r="A215" t="str">
        <f t="shared" si="5"/>
        <v>2013-05-31</v>
      </c>
      <c r="B215" t="str">
        <f>"1200"</f>
        <v>1200</v>
      </c>
      <c r="C215" t="s">
        <v>197</v>
      </c>
      <c r="E215" t="s">
        <v>24</v>
      </c>
      <c r="G215" s="1" t="s">
        <v>198</v>
      </c>
      <c r="I215">
        <v>2013</v>
      </c>
      <c r="J215" t="s">
        <v>17</v>
      </c>
      <c r="K215" t="s">
        <v>26</v>
      </c>
    </row>
    <row r="216" spans="1:11" ht="43.2" x14ac:dyDescent="0.3">
      <c r="A216" t="str">
        <f t="shared" si="5"/>
        <v>2013-05-31</v>
      </c>
      <c r="B216" t="str">
        <f>"1300"</f>
        <v>1300</v>
      </c>
      <c r="C216" t="s">
        <v>212</v>
      </c>
      <c r="E216" t="s">
        <v>70</v>
      </c>
      <c r="G216" s="1" t="s">
        <v>213</v>
      </c>
      <c r="I216">
        <v>1996</v>
      </c>
      <c r="J216" t="s">
        <v>17</v>
      </c>
      <c r="K216" t="s">
        <v>214</v>
      </c>
    </row>
    <row r="217" spans="1:11" ht="28.8" x14ac:dyDescent="0.3">
      <c r="A217" t="str">
        <f t="shared" si="5"/>
        <v>2013-05-31</v>
      </c>
      <c r="B217" t="str">
        <f>"1400"</f>
        <v>1400</v>
      </c>
      <c r="C217" t="s">
        <v>69</v>
      </c>
      <c r="E217" t="s">
        <v>70</v>
      </c>
      <c r="G217" s="1" t="s">
        <v>215</v>
      </c>
      <c r="I217">
        <v>2008</v>
      </c>
      <c r="J217" t="s">
        <v>17</v>
      </c>
      <c r="K217" t="s">
        <v>113</v>
      </c>
    </row>
    <row r="218" spans="1:11" ht="43.2" x14ac:dyDescent="0.3">
      <c r="A218" t="str">
        <f t="shared" si="5"/>
        <v>2013-05-31</v>
      </c>
      <c r="B218" t="str">
        <f>"1430"</f>
        <v>1430</v>
      </c>
      <c r="C218" t="s">
        <v>99</v>
      </c>
      <c r="E218" t="s">
        <v>70</v>
      </c>
      <c r="G218" s="1" t="s">
        <v>100</v>
      </c>
      <c r="I218">
        <v>2010</v>
      </c>
      <c r="J218" t="s">
        <v>48</v>
      </c>
      <c r="K218" t="s">
        <v>59</v>
      </c>
    </row>
    <row r="219" spans="1:11" ht="57.6" x14ac:dyDescent="0.3">
      <c r="A219" t="str">
        <f t="shared" si="5"/>
        <v>2013-05-31</v>
      </c>
      <c r="B219" t="str">
        <f>"1500"</f>
        <v>1500</v>
      </c>
      <c r="C219" t="s">
        <v>73</v>
      </c>
      <c r="E219" t="s">
        <v>12</v>
      </c>
      <c r="F219" t="s">
        <v>45</v>
      </c>
      <c r="G219" s="1" t="s">
        <v>74</v>
      </c>
      <c r="I219">
        <v>2011</v>
      </c>
      <c r="J219" t="s">
        <v>17</v>
      </c>
      <c r="K219" t="s">
        <v>75</v>
      </c>
    </row>
    <row r="220" spans="1:11" ht="43.2" x14ac:dyDescent="0.3">
      <c r="A220" t="str">
        <f t="shared" si="5"/>
        <v>2013-05-31</v>
      </c>
      <c r="B220" t="str">
        <f>"1530"</f>
        <v>1530</v>
      </c>
      <c r="C220" t="s">
        <v>81</v>
      </c>
      <c r="D220" t="s">
        <v>133</v>
      </c>
      <c r="E220" t="s">
        <v>70</v>
      </c>
      <c r="G220" s="1" t="s">
        <v>82</v>
      </c>
      <c r="I220">
        <v>2002</v>
      </c>
      <c r="J220" t="s">
        <v>48</v>
      </c>
      <c r="K220" t="s">
        <v>84</v>
      </c>
    </row>
    <row r="221" spans="1:11" ht="43.2" x14ac:dyDescent="0.3">
      <c r="A221" t="str">
        <f t="shared" si="5"/>
        <v>2013-05-31</v>
      </c>
      <c r="B221" t="str">
        <f>"1545"</f>
        <v>1545</v>
      </c>
      <c r="C221" t="s">
        <v>85</v>
      </c>
      <c r="D221" t="s">
        <v>243</v>
      </c>
      <c r="E221" t="s">
        <v>70</v>
      </c>
      <c r="G221" s="1" t="s">
        <v>86</v>
      </c>
      <c r="I221">
        <v>2009</v>
      </c>
      <c r="J221" t="s">
        <v>17</v>
      </c>
      <c r="K221" t="s">
        <v>87</v>
      </c>
    </row>
    <row r="222" spans="1:11" ht="28.8" x14ac:dyDescent="0.3">
      <c r="A222" t="str">
        <f t="shared" si="5"/>
        <v>2013-05-31</v>
      </c>
      <c r="B222" t="str">
        <f>"1550"</f>
        <v>1550</v>
      </c>
      <c r="C222" t="s">
        <v>107</v>
      </c>
      <c r="D222" t="s">
        <v>216</v>
      </c>
      <c r="E222" t="s">
        <v>70</v>
      </c>
      <c r="G222" s="1" t="s">
        <v>108</v>
      </c>
      <c r="I222">
        <v>2011</v>
      </c>
      <c r="J222" t="s">
        <v>17</v>
      </c>
      <c r="K222" t="s">
        <v>110</v>
      </c>
    </row>
    <row r="223" spans="1:11" ht="43.2" x14ac:dyDescent="0.3">
      <c r="A223" t="str">
        <f t="shared" si="5"/>
        <v>2013-05-31</v>
      </c>
      <c r="B223" t="str">
        <f>"1555"</f>
        <v>1555</v>
      </c>
      <c r="C223" t="s">
        <v>85</v>
      </c>
      <c r="D223" t="s">
        <v>244</v>
      </c>
      <c r="E223" t="s">
        <v>70</v>
      </c>
      <c r="G223" s="1" t="s">
        <v>86</v>
      </c>
      <c r="I223">
        <v>2009</v>
      </c>
      <c r="J223" t="s">
        <v>17</v>
      </c>
      <c r="K223" t="s">
        <v>87</v>
      </c>
    </row>
    <row r="224" spans="1:11" ht="28.8" x14ac:dyDescent="0.3">
      <c r="A224" t="str">
        <f t="shared" si="5"/>
        <v>2013-05-31</v>
      </c>
      <c r="B224" t="str">
        <f>"1600"</f>
        <v>1600</v>
      </c>
      <c r="C224" t="s">
        <v>94</v>
      </c>
      <c r="D224" t="s">
        <v>185</v>
      </c>
      <c r="E224" t="s">
        <v>70</v>
      </c>
      <c r="G224" s="1" t="s">
        <v>184</v>
      </c>
      <c r="I224">
        <v>2012</v>
      </c>
      <c r="J224" t="s">
        <v>17</v>
      </c>
      <c r="K224" t="s">
        <v>75</v>
      </c>
    </row>
    <row r="225" spans="1:11" ht="57.6" x14ac:dyDescent="0.3">
      <c r="A225" t="str">
        <f t="shared" si="5"/>
        <v>2013-05-31</v>
      </c>
      <c r="B225" t="str">
        <f>"1630"</f>
        <v>1630</v>
      </c>
      <c r="C225" t="s">
        <v>79</v>
      </c>
      <c r="E225" t="s">
        <v>70</v>
      </c>
      <c r="G225" s="1" t="s">
        <v>80</v>
      </c>
      <c r="I225">
        <v>2011</v>
      </c>
      <c r="J225" t="s">
        <v>17</v>
      </c>
      <c r="K225" t="s">
        <v>40</v>
      </c>
    </row>
    <row r="226" spans="1:11" ht="57.6" x14ac:dyDescent="0.3">
      <c r="A226" t="str">
        <f t="shared" si="5"/>
        <v>2013-05-31</v>
      </c>
      <c r="B226" t="str">
        <f>"1700"</f>
        <v>1700</v>
      </c>
      <c r="C226" t="s">
        <v>73</v>
      </c>
      <c r="E226" t="s">
        <v>12</v>
      </c>
      <c r="F226" t="s">
        <v>45</v>
      </c>
      <c r="G226" s="1" t="s">
        <v>74</v>
      </c>
      <c r="I226">
        <v>2011</v>
      </c>
      <c r="J226" t="s">
        <v>17</v>
      </c>
      <c r="K226" t="s">
        <v>75</v>
      </c>
    </row>
    <row r="227" spans="1:11" ht="57.6" x14ac:dyDescent="0.3">
      <c r="A227" t="str">
        <f t="shared" si="5"/>
        <v>2013-05-31</v>
      </c>
      <c r="B227" t="str">
        <f>"1730"</f>
        <v>1730</v>
      </c>
      <c r="C227" t="s">
        <v>114</v>
      </c>
      <c r="E227" t="s">
        <v>24</v>
      </c>
      <c r="G227" s="1" t="s">
        <v>115</v>
      </c>
      <c r="I227">
        <v>2013</v>
      </c>
      <c r="J227" t="s">
        <v>17</v>
      </c>
      <c r="K227" t="s">
        <v>26</v>
      </c>
    </row>
    <row r="228" spans="1:11" ht="43.2" x14ac:dyDescent="0.3">
      <c r="A228" t="str">
        <f t="shared" si="5"/>
        <v>2013-05-31</v>
      </c>
      <c r="B228" t="str">
        <f>"1800"</f>
        <v>1800</v>
      </c>
      <c r="C228" t="s">
        <v>38</v>
      </c>
      <c r="E228" t="s">
        <v>24</v>
      </c>
      <c r="G228" s="1" t="s">
        <v>39</v>
      </c>
      <c r="I228">
        <v>2013</v>
      </c>
      <c r="J228" t="s">
        <v>17</v>
      </c>
      <c r="K228" t="s">
        <v>40</v>
      </c>
    </row>
    <row r="229" spans="1:11" ht="43.2" x14ac:dyDescent="0.3">
      <c r="A229" t="str">
        <f t="shared" si="5"/>
        <v>2013-05-31</v>
      </c>
      <c r="B229" t="str">
        <f>"1830"</f>
        <v>1830</v>
      </c>
      <c r="C229" t="s">
        <v>101</v>
      </c>
      <c r="D229" t="s">
        <v>218</v>
      </c>
      <c r="E229" t="s">
        <v>70</v>
      </c>
      <c r="G229" s="1" t="s">
        <v>217</v>
      </c>
      <c r="I229">
        <v>2010</v>
      </c>
      <c r="J229" t="s">
        <v>48</v>
      </c>
      <c r="K229" t="s">
        <v>75</v>
      </c>
    </row>
    <row r="230" spans="1:11" ht="57.6" x14ac:dyDescent="0.3">
      <c r="A230" t="str">
        <f t="shared" si="5"/>
        <v>2013-05-31</v>
      </c>
      <c r="B230" t="str">
        <f>"1900"</f>
        <v>1900</v>
      </c>
      <c r="C230" t="s">
        <v>114</v>
      </c>
      <c r="E230" t="s">
        <v>24</v>
      </c>
      <c r="G230" s="1" t="s">
        <v>115</v>
      </c>
      <c r="I230">
        <v>2013</v>
      </c>
      <c r="J230" t="s">
        <v>17</v>
      </c>
      <c r="K230" t="s">
        <v>26</v>
      </c>
    </row>
    <row r="231" spans="1:11" ht="43.2" x14ac:dyDescent="0.3">
      <c r="A231" t="str">
        <f t="shared" si="5"/>
        <v>2013-05-31</v>
      </c>
      <c r="B231" t="str">
        <f>"1930"</f>
        <v>1930</v>
      </c>
      <c r="C231" t="s">
        <v>38</v>
      </c>
      <c r="E231" t="s">
        <v>24</v>
      </c>
      <c r="G231" s="1" t="s">
        <v>39</v>
      </c>
      <c r="I231">
        <v>2013</v>
      </c>
      <c r="J231" t="s">
        <v>17</v>
      </c>
      <c r="K231" t="s">
        <v>40</v>
      </c>
    </row>
    <row r="232" spans="1:11" ht="43.2" x14ac:dyDescent="0.3">
      <c r="A232" t="str">
        <f t="shared" si="5"/>
        <v>2013-05-31</v>
      </c>
      <c r="B232" t="str">
        <f>"2000"</f>
        <v>2000</v>
      </c>
      <c r="C232" t="s">
        <v>219</v>
      </c>
      <c r="E232" t="s">
        <v>12</v>
      </c>
      <c r="F232" t="s">
        <v>220</v>
      </c>
      <c r="G232" s="1" t="s">
        <v>221</v>
      </c>
      <c r="I232">
        <v>2005</v>
      </c>
      <c r="J232" t="s">
        <v>17</v>
      </c>
      <c r="K232" t="s">
        <v>40</v>
      </c>
    </row>
    <row r="233" spans="1:11" ht="57.6" x14ac:dyDescent="0.3">
      <c r="A233" t="str">
        <f t="shared" si="5"/>
        <v>2013-05-31</v>
      </c>
      <c r="B233" t="str">
        <f>"2030"</f>
        <v>2030</v>
      </c>
      <c r="C233" t="s">
        <v>129</v>
      </c>
      <c r="E233" t="s">
        <v>12</v>
      </c>
      <c r="F233" t="s">
        <v>222</v>
      </c>
      <c r="G233" s="1" t="s">
        <v>130</v>
      </c>
      <c r="I233">
        <v>0</v>
      </c>
      <c r="J233" t="s">
        <v>16</v>
      </c>
      <c r="K233" t="s">
        <v>49</v>
      </c>
    </row>
    <row r="234" spans="1:11" ht="57.6" x14ac:dyDescent="0.3">
      <c r="A234" t="str">
        <f t="shared" si="5"/>
        <v>2013-05-31</v>
      </c>
      <c r="B234" t="str">
        <f>"2100"</f>
        <v>2100</v>
      </c>
      <c r="C234" t="s">
        <v>223</v>
      </c>
      <c r="E234" t="s">
        <v>56</v>
      </c>
      <c r="F234" t="s">
        <v>224</v>
      </c>
      <c r="G234" s="1" t="s">
        <v>225</v>
      </c>
      <c r="I234">
        <v>0</v>
      </c>
      <c r="J234" t="s">
        <v>17</v>
      </c>
      <c r="K234" t="s">
        <v>226</v>
      </c>
    </row>
    <row r="235" spans="1:11" ht="57.6" x14ac:dyDescent="0.3">
      <c r="A235" t="str">
        <f t="shared" si="5"/>
        <v>2013-05-31</v>
      </c>
      <c r="B235" t="str">
        <f>"2230"</f>
        <v>2230</v>
      </c>
      <c r="C235" t="s">
        <v>227</v>
      </c>
      <c r="E235" t="s">
        <v>12</v>
      </c>
      <c r="F235" t="s">
        <v>45</v>
      </c>
      <c r="G235" s="1" t="s">
        <v>228</v>
      </c>
      <c r="I235">
        <v>2000</v>
      </c>
      <c r="J235" t="s">
        <v>17</v>
      </c>
      <c r="K235" t="s">
        <v>40</v>
      </c>
    </row>
    <row r="236" spans="1:11" ht="57.6" x14ac:dyDescent="0.3">
      <c r="A236" t="str">
        <f t="shared" si="5"/>
        <v>2013-05-31</v>
      </c>
      <c r="B236" t="str">
        <f>"2300"</f>
        <v>2300</v>
      </c>
      <c r="C236" t="s">
        <v>114</v>
      </c>
      <c r="E236" t="s">
        <v>24</v>
      </c>
      <c r="G236" s="1" t="s">
        <v>115</v>
      </c>
      <c r="I236">
        <v>2013</v>
      </c>
      <c r="J236" t="s">
        <v>17</v>
      </c>
      <c r="K236" t="s">
        <v>26</v>
      </c>
    </row>
    <row r="237" spans="1:11" ht="43.2" x14ac:dyDescent="0.3">
      <c r="A237" t="str">
        <f t="shared" si="5"/>
        <v>2013-05-31</v>
      </c>
      <c r="B237" t="str">
        <f>"2330"</f>
        <v>2330</v>
      </c>
      <c r="C237" t="s">
        <v>69</v>
      </c>
      <c r="E237" t="s">
        <v>70</v>
      </c>
      <c r="G237" s="1" t="s">
        <v>229</v>
      </c>
      <c r="I237">
        <v>2008</v>
      </c>
      <c r="J237" t="s">
        <v>17</v>
      </c>
      <c r="K237" t="s">
        <v>113</v>
      </c>
    </row>
    <row r="238" spans="1:11" ht="43.2" x14ac:dyDescent="0.3">
      <c r="A238" t="str">
        <f t="shared" ref="A238:A263" si="6">"2013-06-01"</f>
        <v>2013-06-01</v>
      </c>
      <c r="B238" t="str">
        <f>"0000"</f>
        <v>0000</v>
      </c>
      <c r="C238" t="s">
        <v>11</v>
      </c>
      <c r="E238" t="s">
        <v>12</v>
      </c>
      <c r="F238" t="s">
        <v>13</v>
      </c>
      <c r="G238" s="1" t="s">
        <v>14</v>
      </c>
      <c r="I238">
        <v>2012</v>
      </c>
      <c r="J238" t="s">
        <v>17</v>
      </c>
      <c r="K238" t="s">
        <v>21</v>
      </c>
    </row>
    <row r="239" spans="1:11" ht="43.2" x14ac:dyDescent="0.3">
      <c r="A239" t="str">
        <f t="shared" si="6"/>
        <v>2013-06-01</v>
      </c>
      <c r="B239" t="str">
        <f>"0100"</f>
        <v>0100</v>
      </c>
      <c r="C239" t="s">
        <v>11</v>
      </c>
      <c r="E239" t="s">
        <v>12</v>
      </c>
      <c r="F239" t="s">
        <v>13</v>
      </c>
      <c r="G239" s="1" t="s">
        <v>14</v>
      </c>
      <c r="I239">
        <v>2012</v>
      </c>
      <c r="J239" t="s">
        <v>17</v>
      </c>
      <c r="K239" t="s">
        <v>21</v>
      </c>
    </row>
    <row r="240" spans="1:11" ht="43.2" x14ac:dyDescent="0.3">
      <c r="A240" t="str">
        <f t="shared" si="6"/>
        <v>2013-06-01</v>
      </c>
      <c r="B240" t="str">
        <f>"0200"</f>
        <v>0200</v>
      </c>
      <c r="C240" t="s">
        <v>11</v>
      </c>
      <c r="E240" t="s">
        <v>12</v>
      </c>
      <c r="F240" t="s">
        <v>13</v>
      </c>
      <c r="G240" s="1" t="s">
        <v>14</v>
      </c>
      <c r="I240">
        <v>2012</v>
      </c>
      <c r="J240" t="s">
        <v>17</v>
      </c>
      <c r="K240" t="s">
        <v>21</v>
      </c>
    </row>
    <row r="241" spans="1:11" ht="43.2" x14ac:dyDescent="0.3">
      <c r="A241" t="str">
        <f t="shared" si="6"/>
        <v>2013-06-01</v>
      </c>
      <c r="B241" t="str">
        <f>"0300"</f>
        <v>0300</v>
      </c>
      <c r="C241" t="s">
        <v>11</v>
      </c>
      <c r="E241" t="s">
        <v>12</v>
      </c>
      <c r="F241" t="s">
        <v>13</v>
      </c>
      <c r="G241" s="1" t="s">
        <v>14</v>
      </c>
      <c r="I241">
        <v>2012</v>
      </c>
      <c r="J241" t="s">
        <v>17</v>
      </c>
      <c r="K241" t="s">
        <v>21</v>
      </c>
    </row>
    <row r="242" spans="1:11" ht="43.2" x14ac:dyDescent="0.3">
      <c r="A242" t="str">
        <f t="shared" si="6"/>
        <v>2013-06-01</v>
      </c>
      <c r="B242" t="str">
        <f>"0400"</f>
        <v>0400</v>
      </c>
      <c r="C242" t="s">
        <v>11</v>
      </c>
      <c r="E242" t="s">
        <v>12</v>
      </c>
      <c r="F242" t="s">
        <v>13</v>
      </c>
      <c r="G242" s="1" t="s">
        <v>14</v>
      </c>
      <c r="I242">
        <v>2012</v>
      </c>
      <c r="J242" t="s">
        <v>17</v>
      </c>
      <c r="K242" t="s">
        <v>21</v>
      </c>
    </row>
    <row r="243" spans="1:11" ht="43.2" x14ac:dyDescent="0.3">
      <c r="A243" t="str">
        <f t="shared" si="6"/>
        <v>2013-06-01</v>
      </c>
      <c r="B243" t="str">
        <f>"0500"</f>
        <v>0500</v>
      </c>
      <c r="C243" t="s">
        <v>11</v>
      </c>
      <c r="E243" t="s">
        <v>12</v>
      </c>
      <c r="F243" t="s">
        <v>13</v>
      </c>
      <c r="G243" s="1" t="s">
        <v>14</v>
      </c>
      <c r="I243">
        <v>2012</v>
      </c>
      <c r="J243" t="s">
        <v>17</v>
      </c>
      <c r="K243" t="s">
        <v>18</v>
      </c>
    </row>
    <row r="244" spans="1:11" ht="43.2" x14ac:dyDescent="0.3">
      <c r="A244" t="str">
        <f t="shared" si="6"/>
        <v>2013-06-01</v>
      </c>
      <c r="B244" t="str">
        <f>"0600"</f>
        <v>0600</v>
      </c>
      <c r="C244" t="s">
        <v>11</v>
      </c>
      <c r="E244" t="s">
        <v>12</v>
      </c>
      <c r="F244" t="s">
        <v>13</v>
      </c>
      <c r="G244" s="1" t="s">
        <v>14</v>
      </c>
      <c r="I244">
        <v>2012</v>
      </c>
      <c r="J244" t="s">
        <v>17</v>
      </c>
      <c r="K244" t="s">
        <v>21</v>
      </c>
    </row>
    <row r="245" spans="1:11" ht="43.2" x14ac:dyDescent="0.3">
      <c r="A245" t="str">
        <f t="shared" si="6"/>
        <v>2013-06-01</v>
      </c>
      <c r="B245" t="str">
        <f>"0700"</f>
        <v>0700</v>
      </c>
      <c r="C245" t="s">
        <v>11</v>
      </c>
      <c r="E245" t="s">
        <v>12</v>
      </c>
      <c r="F245" t="s">
        <v>13</v>
      </c>
      <c r="G245" s="1" t="s">
        <v>14</v>
      </c>
      <c r="I245">
        <v>2012</v>
      </c>
      <c r="J245" t="s">
        <v>17</v>
      </c>
      <c r="K245" t="s">
        <v>21</v>
      </c>
    </row>
    <row r="246" spans="1:11" ht="43.2" x14ac:dyDescent="0.3">
      <c r="A246" t="str">
        <f t="shared" si="6"/>
        <v>2013-06-01</v>
      </c>
      <c r="B246" t="str">
        <f>"0800"</f>
        <v>0800</v>
      </c>
      <c r="C246" t="s">
        <v>11</v>
      </c>
      <c r="E246" t="s">
        <v>12</v>
      </c>
      <c r="F246" t="s">
        <v>13</v>
      </c>
      <c r="G246" s="1" t="s">
        <v>14</v>
      </c>
      <c r="I246">
        <v>2012</v>
      </c>
      <c r="J246" t="s">
        <v>17</v>
      </c>
      <c r="K246" t="s">
        <v>21</v>
      </c>
    </row>
    <row r="247" spans="1:11" ht="43.2" x14ac:dyDescent="0.3">
      <c r="A247" t="str">
        <f t="shared" si="6"/>
        <v>2013-06-01</v>
      </c>
      <c r="B247" t="str">
        <f>"0900"</f>
        <v>0900</v>
      </c>
      <c r="C247" t="s">
        <v>11</v>
      </c>
      <c r="E247" t="s">
        <v>12</v>
      </c>
      <c r="F247" t="s">
        <v>13</v>
      </c>
      <c r="G247" s="1" t="s">
        <v>14</v>
      </c>
      <c r="I247">
        <v>2012</v>
      </c>
      <c r="J247" t="s">
        <v>17</v>
      </c>
      <c r="K247" t="s">
        <v>21</v>
      </c>
    </row>
    <row r="248" spans="1:11" ht="43.2" x14ac:dyDescent="0.3">
      <c r="A248" t="str">
        <f t="shared" si="6"/>
        <v>2013-06-01</v>
      </c>
      <c r="B248" t="str">
        <f>"1000"</f>
        <v>1000</v>
      </c>
      <c r="C248" t="s">
        <v>11</v>
      </c>
      <c r="E248" t="s">
        <v>12</v>
      </c>
      <c r="F248" t="s">
        <v>13</v>
      </c>
      <c r="G248" s="1" t="s">
        <v>14</v>
      </c>
      <c r="I248">
        <v>2012</v>
      </c>
      <c r="J248" t="s">
        <v>17</v>
      </c>
      <c r="K248" t="s">
        <v>21</v>
      </c>
    </row>
    <row r="249" spans="1:11" ht="43.2" x14ac:dyDescent="0.3">
      <c r="A249" t="str">
        <f t="shared" si="6"/>
        <v>2013-06-01</v>
      </c>
      <c r="B249" t="str">
        <f>"1100"</f>
        <v>1100</v>
      </c>
      <c r="C249" t="s">
        <v>11</v>
      </c>
      <c r="E249" t="s">
        <v>12</v>
      </c>
      <c r="F249" t="s">
        <v>13</v>
      </c>
      <c r="G249" s="1" t="s">
        <v>14</v>
      </c>
      <c r="I249">
        <v>2012</v>
      </c>
      <c r="J249" t="s">
        <v>17</v>
      </c>
      <c r="K249" t="s">
        <v>29</v>
      </c>
    </row>
    <row r="250" spans="1:11" ht="57.6" x14ac:dyDescent="0.3">
      <c r="A250" t="str">
        <f t="shared" si="6"/>
        <v>2013-06-01</v>
      </c>
      <c r="B250" t="str">
        <f>"1200"</f>
        <v>1200</v>
      </c>
      <c r="C250" t="s">
        <v>23</v>
      </c>
      <c r="E250" t="s">
        <v>24</v>
      </c>
      <c r="G250" s="1" t="s">
        <v>25</v>
      </c>
      <c r="I250">
        <v>2013</v>
      </c>
      <c r="J250" t="s">
        <v>17</v>
      </c>
      <c r="K250" t="s">
        <v>26</v>
      </c>
    </row>
    <row r="251" spans="1:11" ht="43.2" x14ac:dyDescent="0.3">
      <c r="A251" t="str">
        <f t="shared" si="6"/>
        <v>2013-06-01</v>
      </c>
      <c r="B251" t="str">
        <f>"1230"</f>
        <v>1230</v>
      </c>
      <c r="C251" t="s">
        <v>38</v>
      </c>
      <c r="E251" t="s">
        <v>24</v>
      </c>
      <c r="G251" s="1" t="s">
        <v>39</v>
      </c>
      <c r="I251">
        <v>2013</v>
      </c>
      <c r="J251" t="s">
        <v>17</v>
      </c>
      <c r="K251" t="s">
        <v>40</v>
      </c>
    </row>
    <row r="252" spans="1:11" ht="57.6" x14ac:dyDescent="0.3">
      <c r="A252" t="str">
        <f t="shared" si="6"/>
        <v>2013-06-01</v>
      </c>
      <c r="B252" t="str">
        <f>"1330"</f>
        <v>1330</v>
      </c>
      <c r="C252" t="s">
        <v>151</v>
      </c>
      <c r="D252" t="s">
        <v>153</v>
      </c>
      <c r="E252" t="s">
        <v>12</v>
      </c>
      <c r="G252" s="1" t="s">
        <v>152</v>
      </c>
      <c r="I252">
        <v>0</v>
      </c>
      <c r="J252" t="s">
        <v>17</v>
      </c>
      <c r="K252" t="s">
        <v>22</v>
      </c>
    </row>
    <row r="253" spans="1:11" ht="28.8" x14ac:dyDescent="0.3">
      <c r="A253" t="str">
        <f t="shared" si="6"/>
        <v>2013-06-01</v>
      </c>
      <c r="B253" t="str">
        <f>"1430"</f>
        <v>1430</v>
      </c>
      <c r="C253" t="s">
        <v>230</v>
      </c>
      <c r="E253" t="s">
        <v>70</v>
      </c>
      <c r="G253" s="1" t="s">
        <v>231</v>
      </c>
      <c r="I253">
        <v>0</v>
      </c>
      <c r="J253" t="s">
        <v>16</v>
      </c>
      <c r="K253" t="s">
        <v>22</v>
      </c>
    </row>
    <row r="254" spans="1:11" ht="57.6" x14ac:dyDescent="0.3">
      <c r="A254" t="str">
        <f t="shared" si="6"/>
        <v>2013-06-01</v>
      </c>
      <c r="B254" t="str">
        <f>"1530"</f>
        <v>1530</v>
      </c>
      <c r="C254" t="s">
        <v>227</v>
      </c>
      <c r="E254" t="s">
        <v>12</v>
      </c>
      <c r="F254" t="s">
        <v>45</v>
      </c>
      <c r="G254" s="1" t="s">
        <v>228</v>
      </c>
      <c r="I254">
        <v>2000</v>
      </c>
      <c r="J254" t="s">
        <v>17</v>
      </c>
      <c r="K254" t="s">
        <v>40</v>
      </c>
    </row>
    <row r="255" spans="1:11" ht="43.2" x14ac:dyDescent="0.3">
      <c r="A255" t="str">
        <f t="shared" si="6"/>
        <v>2013-06-01</v>
      </c>
      <c r="B255" t="str">
        <f>"1600"</f>
        <v>1600</v>
      </c>
      <c r="C255" t="s">
        <v>232</v>
      </c>
      <c r="E255" t="s">
        <v>12</v>
      </c>
      <c r="F255" t="s">
        <v>45</v>
      </c>
      <c r="G255" s="1" t="s">
        <v>233</v>
      </c>
      <c r="I255">
        <v>2011</v>
      </c>
      <c r="J255" t="s">
        <v>234</v>
      </c>
      <c r="K255" t="s">
        <v>113</v>
      </c>
    </row>
    <row r="256" spans="1:11" ht="57.6" x14ac:dyDescent="0.3">
      <c r="A256" t="str">
        <f t="shared" si="6"/>
        <v>2013-06-01</v>
      </c>
      <c r="B256" t="str">
        <f>"1630"</f>
        <v>1630</v>
      </c>
      <c r="C256" t="s">
        <v>195</v>
      </c>
      <c r="E256" t="s">
        <v>24</v>
      </c>
      <c r="G256" s="1" t="s">
        <v>196</v>
      </c>
      <c r="I256">
        <v>2013</v>
      </c>
      <c r="J256" t="s">
        <v>17</v>
      </c>
      <c r="K256" t="s">
        <v>26</v>
      </c>
    </row>
    <row r="257" spans="1:11" ht="57.6" x14ac:dyDescent="0.3">
      <c r="A257" t="str">
        <f t="shared" si="6"/>
        <v>2013-06-01</v>
      </c>
      <c r="B257" t="str">
        <f>"1730"</f>
        <v>1730</v>
      </c>
      <c r="C257" t="s">
        <v>23</v>
      </c>
      <c r="E257" t="s">
        <v>24</v>
      </c>
      <c r="G257" s="1" t="s">
        <v>25</v>
      </c>
      <c r="I257">
        <v>2013</v>
      </c>
      <c r="J257" t="s">
        <v>17</v>
      </c>
      <c r="K257" t="s">
        <v>26</v>
      </c>
    </row>
    <row r="258" spans="1:11" ht="57.6" x14ac:dyDescent="0.3">
      <c r="A258" t="str">
        <f t="shared" si="6"/>
        <v>2013-06-01</v>
      </c>
      <c r="B258" t="str">
        <f>"1800"</f>
        <v>1800</v>
      </c>
      <c r="C258" t="s">
        <v>197</v>
      </c>
      <c r="E258" t="s">
        <v>24</v>
      </c>
      <c r="G258" s="1" t="s">
        <v>198</v>
      </c>
      <c r="I258">
        <v>2013</v>
      </c>
      <c r="J258" t="s">
        <v>17</v>
      </c>
      <c r="K258" t="s">
        <v>26</v>
      </c>
    </row>
    <row r="259" spans="1:11" ht="28.8" x14ac:dyDescent="0.3">
      <c r="A259" t="str">
        <f t="shared" si="6"/>
        <v>2013-06-01</v>
      </c>
      <c r="B259" t="str">
        <f>"1930"</f>
        <v>1930</v>
      </c>
      <c r="C259" t="s">
        <v>235</v>
      </c>
      <c r="D259" t="s">
        <v>236</v>
      </c>
      <c r="E259" t="s">
        <v>70</v>
      </c>
      <c r="G259" s="1" t="s">
        <v>247</v>
      </c>
      <c r="I259">
        <v>1995</v>
      </c>
      <c r="J259" t="s">
        <v>17</v>
      </c>
      <c r="K259" t="s">
        <v>113</v>
      </c>
    </row>
    <row r="260" spans="1:11" ht="57.6" x14ac:dyDescent="0.3">
      <c r="A260" t="str">
        <f t="shared" si="6"/>
        <v>2013-06-01</v>
      </c>
      <c r="B260" t="str">
        <f>"2000"</f>
        <v>2000</v>
      </c>
      <c r="C260" t="s">
        <v>116</v>
      </c>
      <c r="D260" t="s">
        <v>118</v>
      </c>
      <c r="E260" t="s">
        <v>70</v>
      </c>
      <c r="G260" s="1" t="s">
        <v>117</v>
      </c>
      <c r="I260">
        <v>0</v>
      </c>
      <c r="J260" t="s">
        <v>17</v>
      </c>
      <c r="K260" t="s">
        <v>40</v>
      </c>
    </row>
    <row r="261" spans="1:11" ht="57.6" x14ac:dyDescent="0.3">
      <c r="A261" t="str">
        <f t="shared" si="6"/>
        <v>2013-06-01</v>
      </c>
      <c r="B261" t="str">
        <f>"2030"</f>
        <v>2030</v>
      </c>
      <c r="C261" t="s">
        <v>204</v>
      </c>
      <c r="E261" t="s">
        <v>12</v>
      </c>
      <c r="G261" s="1" t="s">
        <v>205</v>
      </c>
      <c r="I261">
        <v>2012</v>
      </c>
      <c r="J261" t="s">
        <v>17</v>
      </c>
      <c r="K261" t="s">
        <v>172</v>
      </c>
    </row>
    <row r="262" spans="1:11" ht="57.6" x14ac:dyDescent="0.3">
      <c r="A262" t="str">
        <f t="shared" si="6"/>
        <v>2013-06-01</v>
      </c>
      <c r="B262" t="str">
        <f>"2130"</f>
        <v>2130</v>
      </c>
      <c r="C262" t="s">
        <v>237</v>
      </c>
      <c r="E262" t="s">
        <v>12</v>
      </c>
      <c r="G262" s="1" t="s">
        <v>238</v>
      </c>
      <c r="I262">
        <v>2002</v>
      </c>
      <c r="J262" t="s">
        <v>234</v>
      </c>
      <c r="K262" t="s">
        <v>239</v>
      </c>
    </row>
    <row r="263" spans="1:11" ht="57.6" x14ac:dyDescent="0.3">
      <c r="A263" t="str">
        <f t="shared" si="6"/>
        <v>2013-06-01</v>
      </c>
      <c r="B263" t="str">
        <f>"2330"</f>
        <v>2330</v>
      </c>
      <c r="C263" t="s">
        <v>55</v>
      </c>
      <c r="D263" t="s">
        <v>240</v>
      </c>
      <c r="E263" t="s">
        <v>56</v>
      </c>
      <c r="F263" t="s">
        <v>45</v>
      </c>
      <c r="G263" s="1" t="s">
        <v>57</v>
      </c>
      <c r="I263">
        <v>2002</v>
      </c>
      <c r="J263" t="s">
        <v>37</v>
      </c>
      <c r="K263" t="s">
        <v>59</v>
      </c>
    </row>
    <row r="264" spans="1:11" ht="43.2" x14ac:dyDescent="0.3">
      <c r="A264" t="str">
        <f>"2013-06-02"</f>
        <v>2013-06-02</v>
      </c>
      <c r="B264" t="str">
        <f>"0000"</f>
        <v>0000</v>
      </c>
      <c r="C264" t="s">
        <v>11</v>
      </c>
      <c r="E264" t="s">
        <v>12</v>
      </c>
      <c r="G264" s="1" t="s">
        <v>14</v>
      </c>
      <c r="I264">
        <v>2012</v>
      </c>
      <c r="J264" t="s">
        <v>17</v>
      </c>
      <c r="K264" t="s">
        <v>21</v>
      </c>
    </row>
    <row r="265" spans="1:11" ht="43.2" x14ac:dyDescent="0.3">
      <c r="A265" t="str">
        <f>"2013-06-02"</f>
        <v>2013-06-02</v>
      </c>
      <c r="B265" t="str">
        <f>"0100"</f>
        <v>0100</v>
      </c>
      <c r="C265" t="s">
        <v>11</v>
      </c>
      <c r="E265" t="s">
        <v>12</v>
      </c>
      <c r="G265" s="1" t="s">
        <v>14</v>
      </c>
      <c r="I265">
        <v>2012</v>
      </c>
      <c r="J265" t="s">
        <v>17</v>
      </c>
      <c r="K265" t="s">
        <v>182</v>
      </c>
    </row>
    <row r="266" spans="1:11" ht="43.2" x14ac:dyDescent="0.3">
      <c r="A266" t="str">
        <f>"2013-06-02"</f>
        <v>2013-06-02</v>
      </c>
      <c r="B266" t="str">
        <f>"0200"</f>
        <v>0200</v>
      </c>
      <c r="C266" t="s">
        <v>11</v>
      </c>
      <c r="E266" t="s">
        <v>12</v>
      </c>
      <c r="G266" s="1" t="s">
        <v>14</v>
      </c>
      <c r="I266">
        <v>2012</v>
      </c>
      <c r="J266" t="s">
        <v>17</v>
      </c>
      <c r="K266" t="s">
        <v>21</v>
      </c>
    </row>
    <row r="267" spans="1:11" ht="43.2" x14ac:dyDescent="0.3">
      <c r="A267" t="str">
        <f>"2013-06-02"</f>
        <v>2013-06-02</v>
      </c>
      <c r="B267" t="str">
        <f>"0300"</f>
        <v>0300</v>
      </c>
      <c r="C267" t="s">
        <v>11</v>
      </c>
      <c r="E267" t="s">
        <v>12</v>
      </c>
      <c r="G267" s="1" t="s">
        <v>14</v>
      </c>
      <c r="I267">
        <v>2012</v>
      </c>
      <c r="J267" t="s">
        <v>17</v>
      </c>
      <c r="K267" t="s">
        <v>21</v>
      </c>
    </row>
    <row r="268" spans="1:11" ht="43.2" x14ac:dyDescent="0.3">
      <c r="A268" t="str">
        <f>"2013-06-02"</f>
        <v>2013-06-02</v>
      </c>
      <c r="B268" t="str">
        <f>"0400"</f>
        <v>0400</v>
      </c>
      <c r="C268" t="s">
        <v>11</v>
      </c>
      <c r="E268" t="s">
        <v>12</v>
      </c>
      <c r="G268" s="1" t="s">
        <v>14</v>
      </c>
      <c r="I268">
        <v>2012</v>
      </c>
      <c r="J268" t="s">
        <v>17</v>
      </c>
      <c r="K268" t="s">
        <v>21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NITV_EPG_Rpt463313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Lance</dc:creator>
  <cp:lastModifiedBy>SBS</cp:lastModifiedBy>
  <dcterms:created xsi:type="dcterms:W3CDTF">2013-05-07T03:12:36Z</dcterms:created>
  <dcterms:modified xsi:type="dcterms:W3CDTF">2013-05-07T03:54:07Z</dcterms:modified>
</cp:coreProperties>
</file>