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669090" sheetId="1" r:id="rId1"/>
  </sheets>
  <definedNames/>
  <calcPr fullCalcOnLoad="1"/>
</workbook>
</file>

<file path=xl/sharedStrings.xml><?xml version="1.0" encoding="utf-8"?>
<sst xmlns="http://schemas.openxmlformats.org/spreadsheetml/2006/main" count="1279" uniqueCount="385">
  <si>
    <t>Date</t>
  </si>
  <si>
    <t>Start Time</t>
  </si>
  <si>
    <t>Title</t>
  </si>
  <si>
    <t>Classification</t>
  </si>
  <si>
    <t>Consumer Advice</t>
  </si>
  <si>
    <t>Digital Epg Synpopsis</t>
  </si>
  <si>
    <t>Episode Title</t>
  </si>
  <si>
    <t>Year of Production</t>
  </si>
  <si>
    <t>Country of Origin</t>
  </si>
  <si>
    <t>Nominal Length</t>
  </si>
  <si>
    <t xml:space="preserve">Volumz  </t>
  </si>
  <si>
    <t>MA</t>
  </si>
  <si>
    <t xml:space="preserve">a d l s </t>
  </si>
  <si>
    <t>Music clips from the best of NITV's vault mixed together with the chart topping artists of the world.</t>
  </si>
  <si>
    <t>Series 4 Ep 15</t>
  </si>
  <si>
    <t xml:space="preserve"> </t>
  </si>
  <si>
    <t>AUSTRALIA</t>
  </si>
  <si>
    <t>49mins</t>
  </si>
  <si>
    <t>Tipi Tales</t>
  </si>
  <si>
    <t>G</t>
  </si>
  <si>
    <t>Set in the crook of a forest, Tipi Tales are adventures in story and song, where Elizabeth, Junior, Russell and Sam play and grow together.</t>
  </si>
  <si>
    <t>Hair Cut</t>
  </si>
  <si>
    <t>CANADA</t>
  </si>
  <si>
    <t>13mins</t>
  </si>
  <si>
    <t>Bored</t>
  </si>
  <si>
    <t>14mins</t>
  </si>
  <si>
    <t>Welcome To Wapos Bay</t>
  </si>
  <si>
    <t>The kids of Wapos Bay love adventure and their playground is a vast area that's been home to their Cree ancestors for millennia. As they explore the world around them, they learn respect &amp; cooperation</t>
  </si>
  <si>
    <t>All Access</t>
  </si>
  <si>
    <t>23mins</t>
  </si>
  <si>
    <t>Move It Mob Style</t>
  </si>
  <si>
    <t>We're here to get you moving and keeping fit and healthy. So get your mum, dad, brothers, sisters, aunties and uncles wherever you are to come and Move it Mob Style!</t>
  </si>
  <si>
    <t>Series 4 Ep 6</t>
  </si>
  <si>
    <t>Bizou</t>
  </si>
  <si>
    <t>A lively, animated pre-school series that explores the wonderful world of animals through the eyes of a cheerful little Aboriginal princess named Bizou.</t>
  </si>
  <si>
    <t>Series 1 Ep 2</t>
  </si>
  <si>
    <t>24mins</t>
  </si>
  <si>
    <t>Mugu Kids</t>
  </si>
  <si>
    <t>Look, listen, learn and dance with Mugu Kids host Jub. Kerrianne Cox sings her song, Walking Along the Edge and Aunty Maxine Jarrett teaches some kids the Gumbayngirr language.</t>
  </si>
  <si>
    <t>Favorites</t>
  </si>
  <si>
    <t>26mins</t>
  </si>
  <si>
    <t>Bushwhacked</t>
  </si>
  <si>
    <t>Brandon takes Kayne to the Great Barrier Reef to track down one of the greatest sights in the animals kingdom: baby turtles racing for the sea minutes after they are born.</t>
  </si>
  <si>
    <t>Turtles</t>
  </si>
  <si>
    <t>Raven Power</t>
  </si>
  <si>
    <t>Series 4 Ep 3</t>
  </si>
  <si>
    <t>A-League: Semi Final</t>
  </si>
  <si>
    <t>NC</t>
  </si>
  <si>
    <t>A-League Live Semi Final # 1. Teams TBC</t>
  </si>
  <si>
    <t>90mins</t>
  </si>
  <si>
    <t>The Point Review</t>
  </si>
  <si>
    <t>NITV National News features the rich diversity of contemporary life within Aboriginal and Torres Strait Islander communities, broadening and redefining the news and current affairs landscape.@NITVNews</t>
  </si>
  <si>
    <t>Point Review, The Ep 9</t>
  </si>
  <si>
    <t>30mins</t>
  </si>
  <si>
    <t>Around The 44</t>
  </si>
  <si>
    <t>Synopsis - Get to know the competitors from the 2015 Indigenous Surfing titles, With in-depth discussion about what it means to be a indigenous athlete in todays society.</t>
  </si>
  <si>
    <t>57mins</t>
  </si>
  <si>
    <t>Rugby League 2016: Koori V Murri Under 16’s 1</t>
  </si>
  <si>
    <t>The best players from NSW and QLD go head to head in the under 16's match up.</t>
  </si>
  <si>
    <t>Rugby League 2016: Koori V Murri Under 16’s</t>
  </si>
  <si>
    <t>56mins</t>
  </si>
  <si>
    <t>Ella 7's</t>
  </si>
  <si>
    <t>Returning to NITV -the Ella 7’s is a fast paced rugby game featuring teams from across NSW and interstate.</t>
  </si>
  <si>
    <t>Ella 7's 2016 Ep 2</t>
  </si>
  <si>
    <t>54mins</t>
  </si>
  <si>
    <t>Down 2 Earth</t>
  </si>
  <si>
    <t>Down2Earth is a series that celebrates Aboriginal communities around the world that are using knowledge and science to protect their territories</t>
  </si>
  <si>
    <t>Series 2 Ep 7</t>
  </si>
  <si>
    <t>21mins</t>
  </si>
  <si>
    <t>Opinion Piece:Women Speak out for Treaty</t>
  </si>
  <si>
    <t>PG</t>
  </si>
  <si>
    <t>Redfern Community is hosting a forum to discuss the merits of Treaty. Speakers include Rosalie Kunoth-Monks, Amy McQuire, Natalie Cromb and Amala Groom, all First Nation Women.</t>
  </si>
  <si>
    <t>Opinion Piece: Women Speak Out For Treaty</t>
  </si>
  <si>
    <t>50mins</t>
  </si>
  <si>
    <t>Te Kaea</t>
  </si>
  <si>
    <t>When it happens in the Maori world, you'll hear about it on Te Kaea first. This is Maori Television's flagship news program's week in review, featuring local, national and international stories.</t>
  </si>
  <si>
    <t>Te Kaea 2016 18</t>
  </si>
  <si>
    <t>NEW ZEALAND</t>
  </si>
  <si>
    <t>Noongar Dandjoo</t>
  </si>
  <si>
    <t>A four part, half hour series about the issues affecting the Noongar people of Western Australia. Proudly made by students from Curtin University.</t>
  </si>
  <si>
    <t>25mins</t>
  </si>
  <si>
    <t>Awaken</t>
  </si>
  <si>
    <t>On the anniversary of her ARIA recognition the singer, songwriter and actress tells us what it was like to be thrust into stardom and the highs and lows of carving a career as a performing artist.</t>
  </si>
  <si>
    <t>Christine Anu Deadly Red Shoes</t>
  </si>
  <si>
    <t>Flying Fox: The Wings Of The Night</t>
  </si>
  <si>
    <t>An in-depth look at fruit bats (flying foxes) by an Aboriginal Australian radio reporter. The bats sleep during the day and are the only mammals to have truly mastered the art of flying.</t>
  </si>
  <si>
    <t>52mins</t>
  </si>
  <si>
    <t>Fractured Land</t>
  </si>
  <si>
    <t>M</t>
  </si>
  <si>
    <t xml:space="preserve">a l </t>
  </si>
  <si>
    <t>77mins</t>
  </si>
  <si>
    <t>Cry Freedom</t>
  </si>
  <si>
    <t xml:space="preserve">v </t>
  </si>
  <si>
    <t>South African journalist Donald Woods is forced to flee the country after attempting to investigate the death in custody of his friend the black activist Steve Biko.</t>
  </si>
  <si>
    <t>USA</t>
  </si>
  <si>
    <t>151mins</t>
  </si>
  <si>
    <t>Volumz</t>
  </si>
  <si>
    <t>Host Patrick Mau, aka Torres Strait Island hip-hop artist MauPower, is joined on the Volumz lounge by Casey Donovan, who talks about her success post-Australian Idol, Emma Donovan and Deline Briscoe.</t>
  </si>
  <si>
    <t>Casey Donovan, Emma Donovan And Deline Briscoe</t>
  </si>
  <si>
    <t>53mins</t>
  </si>
  <si>
    <t>Yorta Yorta Youth</t>
  </si>
  <si>
    <t>The Yorta Yorta Youth Journey is a week of speaking language, walking country, eating traditional foods, learning from elders and hanging out with other young Aboriginal kids.</t>
  </si>
  <si>
    <t>37mins</t>
  </si>
  <si>
    <t>Anzacs: Remembering Our Heroes</t>
  </si>
  <si>
    <t>George and Murray Watego were two brothers from New South Wales who enlisted together on the same day in Brisbane in 1916.</t>
  </si>
  <si>
    <t>Watego Brothers, The</t>
  </si>
  <si>
    <t>NITV On The Road</t>
  </si>
  <si>
    <t>This program showcases performances by the traditional dance groups who were at the Laura Aboriginal Dance Festival 2013 with the Festival coordinator Raymond Blanco giving insight into the event.</t>
  </si>
  <si>
    <t>Series 1 Ep 16</t>
  </si>
  <si>
    <t>22mins</t>
  </si>
  <si>
    <t>Yamba's Playtime Series 4 Ep 6</t>
  </si>
  <si>
    <t>Yamba's Brilliant Travels</t>
  </si>
  <si>
    <t>Brandon challenges Kayne to a deadly mission: to find and then tag a venomous Tiger Snake.</t>
  </si>
  <si>
    <t>Tiger Snake</t>
  </si>
  <si>
    <t>Look, listen, learn and dance with Mugu Kids host Jub. Jason Brown sings about dreaming under the moon and Uncle Warren Williams also performs his song, Skinny Frog.</t>
  </si>
  <si>
    <t>Learn</t>
  </si>
  <si>
    <t>27mins</t>
  </si>
  <si>
    <t>Musomagic Outback Tracks</t>
  </si>
  <si>
    <t>Showcasing songs and videos created in remote outback communities</t>
  </si>
  <si>
    <t>Roxby Downs</t>
  </si>
  <si>
    <t>Kagagi, The Raven</t>
  </si>
  <si>
    <t>Matthew is an average 16 year old or at least he was. now he has found out that he has inherited an ancient power and responsibility - and  the ages old evil known as the Windingo has returned.</t>
  </si>
  <si>
    <t>Mysterious Cities Of Gold</t>
  </si>
  <si>
    <t>The original 80s animation classic that follows a young orphan called Esteban as he searches the New World for both his father and the Mysterious Cities of Gold. #SBS2</t>
  </si>
  <si>
    <t>Urubus, The</t>
  </si>
  <si>
    <t>FRANCE</t>
  </si>
  <si>
    <t>Defining Moments</t>
  </si>
  <si>
    <t>David Leha aka Radical son is a musical phenomenon. We follow him to Auckland, New Zealand where he performs his soulful music and re-connects with his Tongan heritage.</t>
  </si>
  <si>
    <t>Radical Son</t>
  </si>
  <si>
    <t>Blood Brothers</t>
  </si>
  <si>
    <t>For 30 years, Arrernte man Rupert Max Stuart has maintained his innocence of the rape and murder of a young white girl. In Broken English, we hear from Max and those personally involved in the case.</t>
  </si>
  <si>
    <t>Jarndiwarnpa - A Warlpiri Fire Ceremony</t>
  </si>
  <si>
    <t>The People Of The Kattawapiskak River</t>
  </si>
  <si>
    <t>In October 2011, Theresa Spence, chief of the Attawapiskat First Nation, declared a state of emergency in her community in northern Ontario.</t>
  </si>
  <si>
    <t>75mins</t>
  </si>
  <si>
    <t>The Dreaming</t>
  </si>
  <si>
    <t>Animated traditional stories explained by the Elders  including the Dolphin NSW and the Wanka Manapulpa Minyma, WA</t>
  </si>
  <si>
    <t>Samaqan: Water Stories</t>
  </si>
  <si>
    <t>Human connections to water in the indigenous world are a mix of physical and spiritual, often combining pragmatic needs with that which nourishes the soul.</t>
  </si>
  <si>
    <t>Akwesasne Part 2</t>
  </si>
  <si>
    <t>Backyard Shorts</t>
  </si>
  <si>
    <t>In Backyard Shorts NITV showcases stories from communities around Australia</t>
  </si>
  <si>
    <t>The Prophets</t>
  </si>
  <si>
    <t>This riveting, seven part series reveals the incredible stories of the Maori prophets. Presented as a comprehensive anthology, their lives are a fascinating aspect of NZ history.</t>
  </si>
  <si>
    <t>Rua Kenana</t>
  </si>
  <si>
    <t>Surviving</t>
  </si>
  <si>
    <t>Loreen Samson is a Ngarluma woman and senior artist at the Roebourne Art Group. Loreen describes her world and the inspiration for her painting that attract high prices and critical acclaim.</t>
  </si>
  <si>
    <t>Loreen Samson</t>
  </si>
  <si>
    <t xml:space="preserve">NITV News </t>
  </si>
  <si>
    <t>NITV presents the latest stories from a trusted lens, with a specific focus on Aboriginal and Torres Strait Islander news relevant to all Australians. For more news coverage, visit nitv.org.au/news</t>
  </si>
  <si>
    <t>7mins</t>
  </si>
  <si>
    <t>All Our Relations</t>
  </si>
  <si>
    <t>6 Indigneous celebrities,6 journeys into the past, 6 inspiring stories featuring Canadian Aboriginal Celebrities we learn how the experiences of thier ancestors shaped these outstanding individuals.</t>
  </si>
  <si>
    <t>Adam Beach</t>
  </si>
  <si>
    <t>The Other Side</t>
  </si>
  <si>
    <t>Share in the journey of these Aboriginal ghost hunters as they try to understand what they encounter in the context of indigneous culture of the land.</t>
  </si>
  <si>
    <t>Kerrobert</t>
  </si>
  <si>
    <t xml:space="preserve">Love Patrol </t>
  </si>
  <si>
    <t xml:space="preserve">a s </t>
  </si>
  <si>
    <t>Accusations are flying after a box of marijuana goes missing from the evidence lock-up sending everyone into turmoil and all the while are struggles with temptation, love and betrayal in Vanuatu...</t>
  </si>
  <si>
    <t>Series 5 Ep 9</t>
  </si>
  <si>
    <t>VANUATU</t>
  </si>
  <si>
    <t>29mins</t>
  </si>
  <si>
    <t>The Point With Stan Grant</t>
  </si>
  <si>
    <t>Join Stan Grant for considered analysis, agenda-setting interviews and a distinctive Indigenous approach that investigates cultural, political and social issues from a fresh perspective. #ThePointNITV</t>
  </si>
  <si>
    <t xml:space="preserve">Cafe Niugini </t>
  </si>
  <si>
    <t>Films the extraordinary food cultures and cuisines of Papua New Guinea. Jennifer Baing takes us on a unique culinary journey experiencing the land of more than 800 tribes and healthy food recipes!</t>
  </si>
  <si>
    <t>Milne Bay Part 2</t>
  </si>
  <si>
    <t>PAPUA NEW GUINEA</t>
  </si>
  <si>
    <t>The Deerskins</t>
  </si>
  <si>
    <t>After moving into the 'bunker' the Deerskins are kept awake half the night by their wacky new neighbours, the Mushburgers, an oddball family 52 cards short of a full deck.</t>
  </si>
  <si>
    <t>Meet The Mushburgers</t>
  </si>
  <si>
    <t>The Boondocks</t>
  </si>
  <si>
    <t xml:space="preserve">a l s </t>
  </si>
  <si>
    <t>Season 3 the most controversial season yet! Laugh yourself silly at the antics of everyones favourite bad boys - Huey, Riley and Robert (Grandad) Freeman.</t>
  </si>
  <si>
    <t>Pause</t>
  </si>
  <si>
    <t>The Fringe Dwellers</t>
  </si>
  <si>
    <t>Story of an aboriginal family who tries to move out of the fringe into the main white community.</t>
  </si>
  <si>
    <t>94mins</t>
  </si>
  <si>
    <t>We Were Children</t>
  </si>
  <si>
    <t xml:space="preserve">a w </t>
  </si>
  <si>
    <t>We Were Children tells the heartbreaking true story of Lyna Hart and Glen Anaquod, removed from their homes at the ages of four and six and forced to adapt to a strange, threatening new world.</t>
  </si>
  <si>
    <t>83mins</t>
  </si>
  <si>
    <t>Follow Jeremy Geia as he takes you through the spectacular Laura Festival. Jeremy meets elders, dancers and gets the stories behind the color and festivities to find out what makes it so special.</t>
  </si>
  <si>
    <t>Laura</t>
  </si>
  <si>
    <t>Lights Camera Action</t>
  </si>
  <si>
    <t>Series 1 Ep 17</t>
  </si>
  <si>
    <t>Yamba's Playtime Series 4 Ep 7</t>
  </si>
  <si>
    <t>Yamba Visits The Sea</t>
  </si>
  <si>
    <t>Brandon challenges Kayne to track down an elusive cassowary, one of Australia's rarest birds.</t>
  </si>
  <si>
    <t>Cassowary</t>
  </si>
  <si>
    <t>Look, listen, learn and dance with Mugu Kids host Jub as she gets up to dance. Miranda Garling performs, You've Got Moves and Uncle Warren Williams teaches the kids in Western Arrernte language.</t>
  </si>
  <si>
    <t>Dance</t>
  </si>
  <si>
    <t>Port Pirie</t>
  </si>
  <si>
    <t>Kagagi, The Raven Series 1 Ep 4</t>
  </si>
  <si>
    <t>Great Condor, The</t>
  </si>
  <si>
    <t>The Mulka Project</t>
  </si>
  <si>
    <t>The name 'Mulka' means a sacred but public ceremony, and to hold or protect. This series shows content from The Mulka Project who sustain and protect Yolngu cultural knowledge in Northeast Arnhem Land</t>
  </si>
  <si>
    <t>Series 1, The 5</t>
  </si>
  <si>
    <t xml:space="preserve">a </t>
  </si>
  <si>
    <t>Kerrianne Cox is a Kimberly singer who is advocating messages of unity and people power. She's using her experiences and cultural knowledge to empower others and to protest at mining at James Price Pt</t>
  </si>
  <si>
    <t>Kerrianne</t>
  </si>
  <si>
    <t>28mins</t>
  </si>
  <si>
    <t xml:space="preserve">Rose Against The Odds </t>
  </si>
  <si>
    <t>The True life-story of Aboriginal boxer Lionel Rose-from his heyday in the late 1960s as World Bantamweight Champion to his later struggles as an alcoholic thief.</t>
  </si>
  <si>
    <t>38mins</t>
  </si>
  <si>
    <t>Go Girls</t>
  </si>
  <si>
    <t xml:space="preserve">l s </t>
  </si>
  <si>
    <t>Amy, Britta and Cody are 25 and have been friends forever but their lives aren't going as they thought they would. They plan to be married (Cody), famous (Britta) and rich (Amy) within a year.</t>
  </si>
  <si>
    <t>I Should Be So Lucky</t>
  </si>
  <si>
    <t>44mins</t>
  </si>
  <si>
    <t>Posonut: The Maliseed Basket</t>
  </si>
  <si>
    <t>Our Songs</t>
  </si>
  <si>
    <t>WITBN members created clips from each of their countries of new, emerging and established artists. Come with Carly, Catherine and Yatu as they talk about the different countries and their music</t>
  </si>
  <si>
    <t>New Zealand</t>
  </si>
  <si>
    <t>Tahupotiki Wiremu Ratana</t>
  </si>
  <si>
    <t>Desperate Measures</t>
  </si>
  <si>
    <t>Amy is a storyteller, a repository of knowledge who connects her family to county. She was trucked off Country and locked up on a Mission.</t>
  </si>
  <si>
    <t>Tibooburra My Grandmother's Country</t>
  </si>
  <si>
    <t>League Nation Live</t>
  </si>
  <si>
    <t>Retired Broncos captain Justin Hodges and Logie nominee actor Aaron Fa’Aoso will lead a cast of league fanatics as NITV scores the newest and hottest NRL entertainment footy show, League Nation Live</t>
  </si>
  <si>
    <t>80mins</t>
  </si>
  <si>
    <t>North East Afl 2016</t>
  </si>
  <si>
    <t>North East AFL action featuring NT Thunder and teams from Queensland, NSW, and ACT.</t>
  </si>
  <si>
    <t>104mins</t>
  </si>
  <si>
    <t>Hard Rock Medical</t>
  </si>
  <si>
    <t>The emotional side of doctoring gets a workout as hospice visits expose the students to dementia and to that healthcare training inevitability dying.</t>
  </si>
  <si>
    <t>Lifeline</t>
  </si>
  <si>
    <t>In The Frame</t>
  </si>
  <si>
    <t>This program hosted by Rhoda Roberts takes us on a journey exploring the lives of our heroes and personalities as they talk candidly about their photos. This episode features Shellie Morris.</t>
  </si>
  <si>
    <t>Shellie Morris</t>
  </si>
  <si>
    <t>Arctic Air</t>
  </si>
  <si>
    <t>A drug overdose in a remote community leads Bobby and Mel to a disturbing discovery about Arctic Air's involvement.</t>
  </si>
  <si>
    <t>43mins</t>
  </si>
  <si>
    <t xml:space="preserve">d l </t>
  </si>
  <si>
    <t>Loyal</t>
  </si>
  <si>
    <t>Fusion With Casey Donovan</t>
  </si>
  <si>
    <t>Fusion is a lively, cheeky, informative and entertaining show that features new musical talent, clips, performances and interviews. Hosted by Casey Donovan.</t>
  </si>
  <si>
    <t>Series 1 Ep 5</t>
  </si>
  <si>
    <t xml:space="preserve">Nitv On The Road: Yabun </t>
  </si>
  <si>
    <t>From our travelling music series NITV showcases veterans and newcomers alike as they perform up on the Yabun stage at Victoria Park, Sydney.</t>
  </si>
  <si>
    <t>Drifting Doolagahls And Elaine Crombie</t>
  </si>
  <si>
    <t>51mins</t>
  </si>
  <si>
    <t>Dance Dance</t>
  </si>
  <si>
    <t>Series 1 Ep 18</t>
  </si>
  <si>
    <t>Yamba's Playtime Series 4 Ep 8</t>
  </si>
  <si>
    <t>Yamba's Giant Encounters</t>
  </si>
  <si>
    <t>Brandon challenges Kayne to find a honey ant in the midst of the central desert - a ridiculous idea, especially when Kayne learns they live four feet underground.</t>
  </si>
  <si>
    <t>Honey Ant</t>
  </si>
  <si>
    <t>Yuendumu</t>
  </si>
  <si>
    <t>Maiden Flight Of The Condor</t>
  </si>
  <si>
    <t>Mparntwe: Sacred Sites</t>
  </si>
  <si>
    <t>A look at the sacred sites in and around Mparntwe in central Australia, and the struggle of the Arrernte people to identify, document and preserve these sites in the face of urban expansion.</t>
  </si>
  <si>
    <t>Froth</t>
  </si>
  <si>
    <t>Coming to you from bells beach in Victoria,  Join us for a smooth ride with some of Australia's best Indigenous surfers. Stunning visuals and a banging soundtrack take you deeper than ever</t>
  </si>
  <si>
    <t>Sacred Headwaters: Loveman Nole</t>
  </si>
  <si>
    <t xml:space="preserve">Our Songs </t>
  </si>
  <si>
    <t>WITBN members created clips from each of their countries of new, emerging and established artists. Come with Carly, Catherine and Yatu as they talk about the different countries and their music.</t>
  </si>
  <si>
    <t>Taiwan</t>
  </si>
  <si>
    <t>Our Footprint</t>
  </si>
  <si>
    <t xml:space="preserve">w </t>
  </si>
  <si>
    <t>Mercy grew up on the Koonibba Lutheran Mission in South Australia. As an adult, the process of writing about these experiences with her daughter.</t>
  </si>
  <si>
    <t>Mercy Glastonbury</t>
  </si>
  <si>
    <t>Kings Seal</t>
  </si>
  <si>
    <t>Conspiracy, Treason, Betrayal, Rape and Murder: Welcome to the Free-Settler Colony of South Australia. In 1836 King William IV and the British Parliament enshrined into law.</t>
  </si>
  <si>
    <t>Real Pasifik</t>
  </si>
  <si>
    <t>A cooking series with a beautiful philosophy; exploring cooking as a product of culture and community. We look at sourcing local ingredients and harvesting the rich knowledge of indigenous communities</t>
  </si>
  <si>
    <t>I Heart My People</t>
  </si>
  <si>
    <t>In the final episode of I Heart My People we see the series come to a climatic resolution as each of our Indigenous health workers reflect on their own lives and personal journeys.</t>
  </si>
  <si>
    <t>When The Natives Get Restless</t>
  </si>
  <si>
    <t xml:space="preserve">l </t>
  </si>
  <si>
    <t>After a riot on New Year's Eve, 2006, the media dubbed the Gordon Estate the 'Redfern of the Bush' and the housing department announced the plans for demolition.</t>
  </si>
  <si>
    <t>Fonko</t>
  </si>
  <si>
    <t xml:space="preserve">Francophone West Africa - This captivating series explores the musical revolution taking place in Africa, defining a new generation and illustrating how music plays a huge role in Africa's economy. </t>
  </si>
  <si>
    <t>Francophone West Africa</t>
  </si>
  <si>
    <t>UNITED KINGDOM</t>
  </si>
  <si>
    <t>Good Tucker</t>
  </si>
  <si>
    <t>Passing on Bush Tucker knowledge for a long and healthy life in the Western Kimberley</t>
  </si>
  <si>
    <t>Hosted by Alec Doomadgee, Volumz brings you music and interviews highlighting the best of the Australian Indigenous music scene.</t>
  </si>
  <si>
    <t>Series 3 Ep 6</t>
  </si>
  <si>
    <t>60mins</t>
  </si>
  <si>
    <t>55mins</t>
  </si>
  <si>
    <t>Raiders Of The Lost Art</t>
  </si>
  <si>
    <t>Series 1 Ep 19</t>
  </si>
  <si>
    <t>Yamba's Playtime Series 4 Ep 9</t>
  </si>
  <si>
    <t>All About Yamba</t>
  </si>
  <si>
    <t>Brandon challenges Kayne to the unthinkable- to lure in a great white shark by beatboxing!</t>
  </si>
  <si>
    <t>Great White Sharks</t>
  </si>
  <si>
    <t>Look, listen, learn and dance with Mugu Kids host Jub as she explores our feelings. The Witchetty Grubs sing their song, All the Good Things and Kirra Somerville reads her book, Lizard Gang.</t>
  </si>
  <si>
    <t>Feelings</t>
  </si>
  <si>
    <t>Tamworth</t>
  </si>
  <si>
    <t>Nasca Plateau, The</t>
  </si>
  <si>
    <t>Fraser River Part 2</t>
  </si>
  <si>
    <t>The Medicine Line</t>
  </si>
  <si>
    <t>Traveling is a passion for many. Join Dave Gaudet as he zigzags his way across the Canada-US border to discover the art, language, history, and culture of Aboriginal people in both places.</t>
  </si>
  <si>
    <t>Series 1 Ep 5, The</t>
  </si>
  <si>
    <t>20mins</t>
  </si>
  <si>
    <t>Around The Campfire</t>
  </si>
  <si>
    <t>As a cyclone builds and Roebourne is on blue alert, local elders recall earlier times in their lives when the weather has been similarly threatening.</t>
  </si>
  <si>
    <t>Cyclone Stories</t>
  </si>
  <si>
    <t xml:space="preserve">Marngrook Footy Show </t>
  </si>
  <si>
    <t>AFL stars join Grant Hansen and Gilbert McAdam to discuss the fortunes and prospects of your favourite AFL club.</t>
  </si>
  <si>
    <t xml:space="preserve">Manganinnie </t>
  </si>
  <si>
    <t>Through lyrical images, Manganinnie journeys across mountains towards the coast with Joanna, a white girl, in search of Manganinnie's vanished tribe.</t>
  </si>
  <si>
    <t>86mins</t>
  </si>
  <si>
    <t>Innocence Betrayed</t>
  </si>
  <si>
    <t>When three Aboriginal children were murdered in Bowraville in the early 1990's a small community was torn apart, but a long fight to convict their killer began...</t>
  </si>
  <si>
    <t>Hardest Lesson, The</t>
  </si>
  <si>
    <t>Series 1 Ep 20</t>
  </si>
  <si>
    <t>Yamba's Roadshow Singalong</t>
  </si>
  <si>
    <t>Look, listen, learn and dance with Mugu Kids host Jub as she learns some Gundungurra language from Jason Brown also Arone Raymond Meek reads his book Enora and The Black Crane.</t>
  </si>
  <si>
    <t>Learning Is Fun</t>
  </si>
  <si>
    <t xml:space="preserve">d </t>
  </si>
  <si>
    <t>Warburton</t>
  </si>
  <si>
    <t>Spaniards' Cannon, The</t>
  </si>
  <si>
    <t>Rez Rides</t>
  </si>
  <si>
    <t>In the spirit of Pimp my Ride, American Chopper and Monster Garage, Rez Rides is a documentary series about two very different custom car shops.</t>
  </si>
  <si>
    <t>Hawaiii</t>
  </si>
  <si>
    <t>Prophets Today, The</t>
  </si>
  <si>
    <t>Unearthed</t>
  </si>
  <si>
    <t>In a monumental decision the federal court has passed down native title determination recognizing the Badtjala people as traditional owners of Fraser Island-K'gari.</t>
  </si>
  <si>
    <t>Sieairra Bai'yaman Nar</t>
  </si>
  <si>
    <t>Born To Run</t>
  </si>
  <si>
    <t>Jamaica has a love affair with sprinting.Born To Run assembles a host of world class track and field experts, athletes and coaches to showcase several Jamaican sprinters incl. Usain Bolt</t>
  </si>
  <si>
    <t>45mins</t>
  </si>
  <si>
    <t>Noah's Arc</t>
  </si>
  <si>
    <t xml:space="preserve">s </t>
  </si>
  <si>
    <t>Follows the lives and relationships of four gay men in Los Angeles.</t>
  </si>
  <si>
    <t>Chappelle's Show</t>
  </si>
  <si>
    <t>Dave Chappelle is back for a second season and he has even more to say in this street-smart half-hour comedy series. MA (S,L,A)</t>
  </si>
  <si>
    <t>Shuga</t>
  </si>
  <si>
    <t>Ayira (Oscar winner Lupita Nyong'o) has hopes of the high life and catches the eye of an older man, meanwhile the fast boys flex their masculinity and Virginia plays hard to get.</t>
  </si>
  <si>
    <t>KENYA</t>
  </si>
  <si>
    <t>From The Western Frontier</t>
  </si>
  <si>
    <t>Life is a thunderstorm; this is true of Uncle Patrick Tittums but he dreams with eyes wide open and believes that anyone can achieve greatness once their storm has passed.</t>
  </si>
  <si>
    <t>Thunderstorms</t>
  </si>
  <si>
    <t xml:space="preserve">Standing On Sacred Ground </t>
  </si>
  <si>
    <t>From Ethiopia to Peru, indigenous customs protect biodiversity on sacred lands under pressure from religious conflicts and climate change.</t>
  </si>
  <si>
    <t>Fire And Ice</t>
  </si>
  <si>
    <t>Series 4 Ep 16</t>
  </si>
  <si>
    <t>Jimblah And Michael Charlton</t>
  </si>
  <si>
    <t>Nitv On The Road: Boomerang Festival</t>
  </si>
  <si>
    <t>Boomerang is a new festival held in Byron Bay over the long weekend. It is run by Rhoda Roberts, ther creator of the Dreaming Festival and is a mixture of Australian and International Indigenous Acts.</t>
  </si>
  <si>
    <t>Busby Marou</t>
  </si>
  <si>
    <t>Taking Turns</t>
  </si>
  <si>
    <t>I'm Number One</t>
  </si>
  <si>
    <t>As Long As The River Flows</t>
  </si>
  <si>
    <t>Series 4 Ep 7</t>
  </si>
  <si>
    <t>Series 1 Ep 3</t>
  </si>
  <si>
    <t>Brandon challenges Kayne to catch a saltwater croc and attach a satellite tag to it to help rangers keep the local community safe.</t>
  </si>
  <si>
    <t>Saltwater Croc</t>
  </si>
  <si>
    <t>Series 4 Ep 4</t>
  </si>
  <si>
    <t>The Last Leader Of The Crocodile Islands</t>
  </si>
  <si>
    <t>Laurie Baymarrwangga was the 2012 recipient of the Senior Australian of the Year award. At 97 years of age, she is the last fluent speaker of Yan-nhangu language.</t>
  </si>
  <si>
    <t>Rose Against The Odds</t>
  </si>
  <si>
    <t>42mins</t>
  </si>
  <si>
    <t>Series 1 Ep 6, The</t>
  </si>
  <si>
    <t>Indians And Aliens</t>
  </si>
  <si>
    <t>Exploring the remarkable encounters with unidentified flying objects (UFOs) in the vast, remote Cree territory of Northern Quebec. An Aboriginal view of the universe and the unknown.</t>
  </si>
  <si>
    <t>Akwiten</t>
  </si>
  <si>
    <t>Series 4 Ep 8</t>
  </si>
  <si>
    <t>Maori Tv's Native Affairs</t>
  </si>
  <si>
    <t>Maori Television's flagship current affairs show, Native Affairs, mixes pre-recorded stories with live interviews and panels, where invited guests discuss the latest events.</t>
  </si>
  <si>
    <t>0mins</t>
  </si>
  <si>
    <t>Series 2 Ep 8</t>
  </si>
  <si>
    <t>One With Nature</t>
  </si>
  <si>
    <t xml:space="preserve">This compelling documentary series demonstrates how Aboriginal people in Canada have lived as One with Nature for thousands of generations. </t>
  </si>
  <si>
    <t>Road Home</t>
  </si>
  <si>
    <t>Clouded History</t>
  </si>
  <si>
    <t>A look at the historical significance and the colonial impact on Indigenous people of tobacco as well as the many campaigns against smoking and current programs within community.</t>
  </si>
  <si>
    <t xml:space="preserve">Being Mary Jane </t>
  </si>
  <si>
    <t>The story and life of a black woman, her work, her family as well as her popular talk show which she hosts.</t>
  </si>
  <si>
    <t>Drunktown's Finest</t>
  </si>
  <si>
    <t xml:space="preserve">a l s v </t>
  </si>
  <si>
    <t>Three young Native Americans - an adopted Christian girl, a rebellious father-to-be, and a promiscuous transsexual - strive to escape the hardships of life on an Indian reservation.</t>
  </si>
  <si>
    <t>88mins</t>
  </si>
  <si>
    <t>Afghan Cameleer Australia</t>
  </si>
  <si>
    <t>Explores the historic relationship between the desert and Afghani immigrants in Aboriginal Australia.</t>
  </si>
  <si>
    <t>61mins</t>
  </si>
  <si>
    <t>Series 4 Ep 17</t>
  </si>
  <si>
    <t>48mins</t>
  </si>
  <si>
    <t>Archie Roach</t>
  </si>
  <si>
    <t>Laura Festival</t>
  </si>
  <si>
    <t xml:space="preserve">Yamba's Playtime </t>
  </si>
  <si>
    <t>WEEK 19: Sunday, 1 May to Saturday, 7 May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</si>
</sst>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
    <xf numFmtId="0" fontId="0" fillId="0" borderId="0" xfId="0" applyFont="1" applyAlignment="1">
      <alignment/>
    </xf>
    <xf numFmtId="0" fontId="0" fillId="0" borderId="0" xfId="0" applyAlignment="1">
      <alignment wrapText="1"/>
    </xf>
    <xf numFmtId="0" fontId="3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12</xdr:col>
      <xdr:colOff>76200</xdr:colOff>
      <xdr:row>1</xdr:row>
      <xdr:rowOff>9525</xdr:rowOff>
    </xdr:to>
    <xdr:pic>
      <xdr:nvPicPr>
        <xdr:cNvPr id="1" name="Picture 2" descr="C:\Users\jaimif\AppData\Local\Microsoft\Windows\Temporary Internet Files\Content.Outlook\NGB61LRE\NITV_ProgramGuide_Header_Generic_Outback.jpg"/>
        <xdr:cNvPicPr preferRelativeResize="1">
          <a:picLocks noChangeAspect="1"/>
        </xdr:cNvPicPr>
      </xdr:nvPicPr>
      <xdr:blipFill>
        <a:blip r:embed="rId1"/>
        <a:stretch>
          <a:fillRect/>
        </a:stretch>
      </xdr:blipFill>
      <xdr:spPr>
        <a:xfrm>
          <a:off x="695325" y="0"/>
          <a:ext cx="17611725" cy="1571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J223"/>
  <sheetViews>
    <sheetView tabSelected="1" zoomScalePageLayoutView="0" workbookViewId="0" topLeftCell="B1">
      <pane ySplit="3" topLeftCell="A40" activePane="bottomLeft" state="frozen"/>
      <selection pane="topLeft" activeCell="B1" sqref="B1"/>
      <selection pane="bottomLeft" activeCell="D42" sqref="D42"/>
    </sheetView>
  </sheetViews>
  <sheetFormatPr defaultColWidth="9.140625" defaultRowHeight="15"/>
  <cols>
    <col min="1" max="1" width="10.421875" style="0" bestFit="1" customWidth="1"/>
    <col min="2" max="2" width="10.00390625" style="0" bestFit="1" customWidth="1"/>
    <col min="3" max="3" width="42.57421875" style="0" bestFit="1" customWidth="1"/>
    <col min="4" max="4" width="47.57421875" style="0" bestFit="1" customWidth="1"/>
    <col min="5" max="5" width="12.7109375" style="0" bestFit="1" customWidth="1"/>
    <col min="6" max="6" width="16.57421875" style="0" bestFit="1" customWidth="1"/>
    <col min="7" max="7" width="63.140625" style="1" customWidth="1"/>
    <col min="8" max="8" width="17.57421875" style="0" bestFit="1" customWidth="1"/>
    <col min="9" max="9" width="19.421875" style="0" bestFit="1" customWidth="1"/>
    <col min="10" max="10" width="15.140625" style="0" bestFit="1" customWidth="1"/>
  </cols>
  <sheetData>
    <row r="1" ht="123" customHeight="1"/>
    <row r="2" spans="2:5" ht="37.5" customHeight="1">
      <c r="B2" s="2" t="s">
        <v>384</v>
      </c>
      <c r="C2" s="2"/>
      <c r="D2" s="2"/>
      <c r="E2" s="2"/>
    </row>
    <row r="3" spans="1:10" ht="15">
      <c r="A3" t="s">
        <v>0</v>
      </c>
      <c r="B3" t="s">
        <v>1</v>
      </c>
      <c r="C3" t="s">
        <v>2</v>
      </c>
      <c r="D3" t="s">
        <v>6</v>
      </c>
      <c r="E3" t="s">
        <v>3</v>
      </c>
      <c r="F3" t="s">
        <v>4</v>
      </c>
      <c r="G3" s="1" t="s">
        <v>5</v>
      </c>
      <c r="H3" t="s">
        <v>7</v>
      </c>
      <c r="I3" t="s">
        <v>8</v>
      </c>
      <c r="J3" t="s">
        <v>9</v>
      </c>
    </row>
    <row r="4" spans="1:10" ht="30">
      <c r="A4" t="str">
        <f aca="true" t="shared" si="0" ref="A4:A26">"2016-05-01"</f>
        <v>2016-05-01</v>
      </c>
      <c r="B4" t="str">
        <f>"0500"</f>
        <v>0500</v>
      </c>
      <c r="C4" t="s">
        <v>10</v>
      </c>
      <c r="D4" t="s">
        <v>14</v>
      </c>
      <c r="E4" t="s">
        <v>11</v>
      </c>
      <c r="F4" t="s">
        <v>12</v>
      </c>
      <c r="G4" s="1" t="s">
        <v>13</v>
      </c>
      <c r="H4">
        <v>0</v>
      </c>
      <c r="I4" t="s">
        <v>16</v>
      </c>
      <c r="J4" t="s">
        <v>17</v>
      </c>
    </row>
    <row r="5" spans="1:10" ht="45">
      <c r="A5" t="str">
        <f t="shared" si="0"/>
        <v>2016-05-01</v>
      </c>
      <c r="B5" t="str">
        <f>"0600"</f>
        <v>0600</v>
      </c>
      <c r="C5" t="s">
        <v>18</v>
      </c>
      <c r="D5" t="s">
        <v>21</v>
      </c>
      <c r="E5" t="s">
        <v>19</v>
      </c>
      <c r="G5" s="1" t="s">
        <v>20</v>
      </c>
      <c r="H5">
        <v>2002</v>
      </c>
      <c r="I5" t="s">
        <v>22</v>
      </c>
      <c r="J5" t="s">
        <v>23</v>
      </c>
    </row>
    <row r="6" spans="1:10" ht="45">
      <c r="A6" t="str">
        <f t="shared" si="0"/>
        <v>2016-05-01</v>
      </c>
      <c r="B6" t="str">
        <f>"0615"</f>
        <v>0615</v>
      </c>
      <c r="C6" t="s">
        <v>18</v>
      </c>
      <c r="D6" t="s">
        <v>24</v>
      </c>
      <c r="E6" t="s">
        <v>19</v>
      </c>
      <c r="G6" s="1" t="s">
        <v>20</v>
      </c>
      <c r="H6">
        <v>2002</v>
      </c>
      <c r="I6" t="s">
        <v>22</v>
      </c>
      <c r="J6" t="s">
        <v>25</v>
      </c>
    </row>
    <row r="7" spans="1:10" ht="45">
      <c r="A7" t="str">
        <f t="shared" si="0"/>
        <v>2016-05-01</v>
      </c>
      <c r="B7" t="str">
        <f>"0630"</f>
        <v>0630</v>
      </c>
      <c r="C7" t="s">
        <v>26</v>
      </c>
      <c r="D7" t="s">
        <v>28</v>
      </c>
      <c r="E7" t="s">
        <v>19</v>
      </c>
      <c r="G7" s="1" t="s">
        <v>27</v>
      </c>
      <c r="H7">
        <v>2005</v>
      </c>
      <c r="I7" t="s">
        <v>22</v>
      </c>
      <c r="J7" t="s">
        <v>29</v>
      </c>
    </row>
    <row r="8" spans="1:10" ht="45">
      <c r="A8" t="str">
        <f t="shared" si="0"/>
        <v>2016-05-01</v>
      </c>
      <c r="B8" t="str">
        <f>"0700"</f>
        <v>0700</v>
      </c>
      <c r="C8" t="s">
        <v>30</v>
      </c>
      <c r="D8" t="s">
        <v>32</v>
      </c>
      <c r="E8" t="s">
        <v>19</v>
      </c>
      <c r="G8" s="1" t="s">
        <v>31</v>
      </c>
      <c r="H8">
        <v>2014</v>
      </c>
      <c r="I8" t="s">
        <v>16</v>
      </c>
      <c r="J8" t="s">
        <v>29</v>
      </c>
    </row>
    <row r="9" spans="1:10" ht="45">
      <c r="A9" t="str">
        <f t="shared" si="0"/>
        <v>2016-05-01</v>
      </c>
      <c r="B9" t="str">
        <f>"0730"</f>
        <v>0730</v>
      </c>
      <c r="C9" t="s">
        <v>33</v>
      </c>
      <c r="D9" t="s">
        <v>35</v>
      </c>
      <c r="E9" t="s">
        <v>19</v>
      </c>
      <c r="G9" s="1" t="s">
        <v>34</v>
      </c>
      <c r="H9">
        <v>2010</v>
      </c>
      <c r="I9" t="s">
        <v>22</v>
      </c>
      <c r="J9" t="s">
        <v>36</v>
      </c>
    </row>
    <row r="10" spans="1:10" ht="45">
      <c r="A10" t="str">
        <f t="shared" si="0"/>
        <v>2016-05-01</v>
      </c>
      <c r="B10" t="str">
        <f>"0800"</f>
        <v>0800</v>
      </c>
      <c r="C10" t="s">
        <v>37</v>
      </c>
      <c r="D10" t="s">
        <v>39</v>
      </c>
      <c r="E10" t="s">
        <v>19</v>
      </c>
      <c r="G10" s="1" t="s">
        <v>38</v>
      </c>
      <c r="H10">
        <v>0</v>
      </c>
      <c r="I10" t="s">
        <v>16</v>
      </c>
      <c r="J10" t="s">
        <v>40</v>
      </c>
    </row>
    <row r="11" spans="1:10" ht="45">
      <c r="A11" t="str">
        <f t="shared" si="0"/>
        <v>2016-05-01</v>
      </c>
      <c r="B11" t="str">
        <f>"0830"</f>
        <v>0830</v>
      </c>
      <c r="C11" t="s">
        <v>41</v>
      </c>
      <c r="D11" t="s">
        <v>43</v>
      </c>
      <c r="E11" t="s">
        <v>19</v>
      </c>
      <c r="G11" s="1" t="s">
        <v>42</v>
      </c>
      <c r="H11">
        <v>2012</v>
      </c>
      <c r="I11" t="s">
        <v>16</v>
      </c>
      <c r="J11" t="s">
        <v>29</v>
      </c>
    </row>
    <row r="12" spans="1:10" ht="45">
      <c r="A12" t="str">
        <f t="shared" si="0"/>
        <v>2016-05-01</v>
      </c>
      <c r="B12" t="str">
        <f>"0900"</f>
        <v>0900</v>
      </c>
      <c r="C12" t="s">
        <v>26</v>
      </c>
      <c r="D12" t="s">
        <v>44</v>
      </c>
      <c r="E12" t="s">
        <v>19</v>
      </c>
      <c r="G12" s="1" t="s">
        <v>27</v>
      </c>
      <c r="H12">
        <v>2005</v>
      </c>
      <c r="I12" t="s">
        <v>22</v>
      </c>
      <c r="J12" t="s">
        <v>29</v>
      </c>
    </row>
    <row r="13" spans="1:10" ht="45">
      <c r="A13" t="str">
        <f t="shared" si="0"/>
        <v>2016-05-01</v>
      </c>
      <c r="B13" t="str">
        <f>"0930"</f>
        <v>0930</v>
      </c>
      <c r="C13" t="s">
        <v>30</v>
      </c>
      <c r="D13" t="s">
        <v>45</v>
      </c>
      <c r="E13" t="s">
        <v>19</v>
      </c>
      <c r="G13" s="1" t="s">
        <v>31</v>
      </c>
      <c r="H13">
        <v>2014</v>
      </c>
      <c r="I13" t="s">
        <v>16</v>
      </c>
      <c r="J13" t="s">
        <v>36</v>
      </c>
    </row>
    <row r="14" spans="1:10" ht="15">
      <c r="A14" t="str">
        <f t="shared" si="0"/>
        <v>2016-05-01</v>
      </c>
      <c r="B14" t="str">
        <f>"1000"</f>
        <v>1000</v>
      </c>
      <c r="C14" t="s">
        <v>46</v>
      </c>
      <c r="D14" t="s">
        <v>48</v>
      </c>
      <c r="E14" t="s">
        <v>47</v>
      </c>
      <c r="G14" s="1" t="s">
        <v>15</v>
      </c>
      <c r="H14">
        <v>2015</v>
      </c>
      <c r="I14" t="s">
        <v>16</v>
      </c>
      <c r="J14" t="s">
        <v>49</v>
      </c>
    </row>
    <row r="15" spans="1:10" ht="60">
      <c r="A15" t="str">
        <f t="shared" si="0"/>
        <v>2016-05-01</v>
      </c>
      <c r="B15" t="str">
        <f>"1200"</f>
        <v>1200</v>
      </c>
      <c r="C15" t="s">
        <v>50</v>
      </c>
      <c r="D15" t="s">
        <v>52</v>
      </c>
      <c r="E15" t="s">
        <v>47</v>
      </c>
      <c r="G15" s="1" t="s">
        <v>51</v>
      </c>
      <c r="H15">
        <v>2016</v>
      </c>
      <c r="I15" t="s">
        <v>16</v>
      </c>
      <c r="J15" t="s">
        <v>53</v>
      </c>
    </row>
    <row r="16" spans="1:10" ht="45">
      <c r="A16" t="str">
        <f t="shared" si="0"/>
        <v>2016-05-01</v>
      </c>
      <c r="B16" t="str">
        <f>"1230"</f>
        <v>1230</v>
      </c>
      <c r="C16" t="s">
        <v>54</v>
      </c>
      <c r="D16" t="s">
        <v>54</v>
      </c>
      <c r="E16" t="s">
        <v>19</v>
      </c>
      <c r="G16" s="1" t="s">
        <v>55</v>
      </c>
      <c r="H16">
        <v>0</v>
      </c>
      <c r="I16" t="s">
        <v>15</v>
      </c>
      <c r="J16" t="s">
        <v>56</v>
      </c>
    </row>
    <row r="17" spans="1:10" ht="30">
      <c r="A17" t="str">
        <f t="shared" si="0"/>
        <v>2016-05-01</v>
      </c>
      <c r="B17" t="str">
        <f>"1330"</f>
        <v>1330</v>
      </c>
      <c r="C17" t="s">
        <v>57</v>
      </c>
      <c r="D17" t="s">
        <v>59</v>
      </c>
      <c r="G17" s="1" t="s">
        <v>58</v>
      </c>
      <c r="H17">
        <v>0</v>
      </c>
      <c r="I17" t="s">
        <v>16</v>
      </c>
      <c r="J17" t="s">
        <v>60</v>
      </c>
    </row>
    <row r="18" spans="1:10" ht="30">
      <c r="A18" t="str">
        <f t="shared" si="0"/>
        <v>2016-05-01</v>
      </c>
      <c r="B18" t="str">
        <f>"1430"</f>
        <v>1430</v>
      </c>
      <c r="C18" t="s">
        <v>61</v>
      </c>
      <c r="D18" t="s">
        <v>63</v>
      </c>
      <c r="G18" s="1" t="s">
        <v>62</v>
      </c>
      <c r="H18">
        <v>0</v>
      </c>
      <c r="I18" t="s">
        <v>16</v>
      </c>
      <c r="J18" t="s">
        <v>64</v>
      </c>
    </row>
    <row r="19" spans="1:10" ht="45">
      <c r="A19" t="str">
        <f t="shared" si="0"/>
        <v>2016-05-01</v>
      </c>
      <c r="B19" t="str">
        <f>"1530"</f>
        <v>1530</v>
      </c>
      <c r="C19" t="s">
        <v>65</v>
      </c>
      <c r="D19" t="s">
        <v>67</v>
      </c>
      <c r="E19" t="s">
        <v>19</v>
      </c>
      <c r="G19" s="1" t="s">
        <v>66</v>
      </c>
      <c r="H19">
        <v>0</v>
      </c>
      <c r="I19" t="s">
        <v>22</v>
      </c>
      <c r="J19" t="s">
        <v>68</v>
      </c>
    </row>
    <row r="20" spans="1:10" ht="45">
      <c r="A20" t="str">
        <f t="shared" si="0"/>
        <v>2016-05-01</v>
      </c>
      <c r="B20" t="str">
        <f>"1600"</f>
        <v>1600</v>
      </c>
      <c r="C20" t="s">
        <v>69</v>
      </c>
      <c r="D20" t="s">
        <v>72</v>
      </c>
      <c r="E20" t="s">
        <v>70</v>
      </c>
      <c r="G20" s="1" t="s">
        <v>71</v>
      </c>
      <c r="H20">
        <v>2015</v>
      </c>
      <c r="I20" t="s">
        <v>16</v>
      </c>
      <c r="J20" t="s">
        <v>73</v>
      </c>
    </row>
    <row r="21" spans="1:10" ht="45">
      <c r="A21" t="str">
        <f t="shared" si="0"/>
        <v>2016-05-01</v>
      </c>
      <c r="B21" t="str">
        <f>"1700"</f>
        <v>1700</v>
      </c>
      <c r="C21" t="s">
        <v>74</v>
      </c>
      <c r="D21" t="s">
        <v>76</v>
      </c>
      <c r="E21" t="s">
        <v>47</v>
      </c>
      <c r="G21" s="1" t="s">
        <v>75</v>
      </c>
      <c r="H21">
        <v>2016</v>
      </c>
      <c r="I21" t="s">
        <v>77</v>
      </c>
      <c r="J21" t="s">
        <v>53</v>
      </c>
    </row>
    <row r="22" spans="1:10" ht="45">
      <c r="A22" t="str">
        <f t="shared" si="0"/>
        <v>2016-05-01</v>
      </c>
      <c r="B22" t="str">
        <f>"1730"</f>
        <v>1730</v>
      </c>
      <c r="C22" t="s">
        <v>78</v>
      </c>
      <c r="E22" t="s">
        <v>19</v>
      </c>
      <c r="G22" s="1" t="s">
        <v>79</v>
      </c>
      <c r="H22">
        <v>2013</v>
      </c>
      <c r="I22" t="s">
        <v>16</v>
      </c>
      <c r="J22" t="s">
        <v>80</v>
      </c>
    </row>
    <row r="23" spans="1:10" ht="45">
      <c r="A23" t="str">
        <f t="shared" si="0"/>
        <v>2016-05-01</v>
      </c>
      <c r="B23" t="str">
        <f>"1800"</f>
        <v>1800</v>
      </c>
      <c r="C23" t="s">
        <v>81</v>
      </c>
      <c r="D23" t="s">
        <v>83</v>
      </c>
      <c r="E23" t="s">
        <v>47</v>
      </c>
      <c r="G23" s="1" t="s">
        <v>82</v>
      </c>
      <c r="H23">
        <v>2015</v>
      </c>
      <c r="I23" t="s">
        <v>16</v>
      </c>
      <c r="J23" t="s">
        <v>60</v>
      </c>
    </row>
    <row r="24" spans="1:10" ht="45">
      <c r="A24" t="str">
        <f t="shared" si="0"/>
        <v>2016-05-01</v>
      </c>
      <c r="B24" t="str">
        <f>"1900"</f>
        <v>1900</v>
      </c>
      <c r="C24" t="s">
        <v>84</v>
      </c>
      <c r="E24" t="s">
        <v>19</v>
      </c>
      <c r="G24" s="1" t="s">
        <v>85</v>
      </c>
      <c r="H24">
        <v>2006</v>
      </c>
      <c r="I24" t="s">
        <v>16</v>
      </c>
      <c r="J24" t="s">
        <v>86</v>
      </c>
    </row>
    <row r="25" spans="1:10" ht="15">
      <c r="A25" t="str">
        <f t="shared" si="0"/>
        <v>2016-05-01</v>
      </c>
      <c r="B25" t="str">
        <f>"2000"</f>
        <v>2000</v>
      </c>
      <c r="C25" t="s">
        <v>87</v>
      </c>
      <c r="E25" t="s">
        <v>88</v>
      </c>
      <c r="F25" t="s">
        <v>89</v>
      </c>
      <c r="G25" s="1" t="s">
        <v>15</v>
      </c>
      <c r="H25">
        <v>2014</v>
      </c>
      <c r="I25" t="s">
        <v>22</v>
      </c>
      <c r="J25" t="s">
        <v>90</v>
      </c>
    </row>
    <row r="26" spans="1:10" ht="45">
      <c r="A26" t="str">
        <f t="shared" si="0"/>
        <v>2016-05-01</v>
      </c>
      <c r="B26" t="str">
        <f>"2130"</f>
        <v>2130</v>
      </c>
      <c r="C26" t="s">
        <v>91</v>
      </c>
      <c r="D26" t="s">
        <v>15</v>
      </c>
      <c r="E26" t="s">
        <v>88</v>
      </c>
      <c r="F26" t="s">
        <v>92</v>
      </c>
      <c r="G26" s="1" t="s">
        <v>93</v>
      </c>
      <c r="H26">
        <v>1987</v>
      </c>
      <c r="I26" t="s">
        <v>94</v>
      </c>
      <c r="J26" t="s">
        <v>95</v>
      </c>
    </row>
    <row r="27" spans="1:10" ht="45">
      <c r="A27" t="str">
        <f aca="true" t="shared" si="1" ref="A27:A62">"2016-05-02"</f>
        <v>2016-05-02</v>
      </c>
      <c r="B27" t="str">
        <f>"0005"</f>
        <v>0005</v>
      </c>
      <c r="C27" t="s">
        <v>96</v>
      </c>
      <c r="D27" t="s">
        <v>98</v>
      </c>
      <c r="E27" t="s">
        <v>19</v>
      </c>
      <c r="G27" s="1" t="s">
        <v>97</v>
      </c>
      <c r="H27">
        <v>2011</v>
      </c>
      <c r="I27" t="s">
        <v>16</v>
      </c>
      <c r="J27" t="s">
        <v>99</v>
      </c>
    </row>
    <row r="28" spans="1:10" ht="45">
      <c r="A28" t="str">
        <f t="shared" si="1"/>
        <v>2016-05-02</v>
      </c>
      <c r="B28" t="str">
        <f>"0405"</f>
        <v>0405</v>
      </c>
      <c r="C28" t="s">
        <v>100</v>
      </c>
      <c r="E28" t="s">
        <v>19</v>
      </c>
      <c r="G28" s="1" t="s">
        <v>101</v>
      </c>
      <c r="H28">
        <v>0</v>
      </c>
      <c r="I28" t="s">
        <v>16</v>
      </c>
      <c r="J28" t="s">
        <v>102</v>
      </c>
    </row>
    <row r="29" spans="1:10" ht="30">
      <c r="A29" t="str">
        <f t="shared" si="1"/>
        <v>2016-05-02</v>
      </c>
      <c r="B29" t="str">
        <f>"0445"</f>
        <v>0445</v>
      </c>
      <c r="C29" t="s">
        <v>103</v>
      </c>
      <c r="D29" t="s">
        <v>105</v>
      </c>
      <c r="E29" t="s">
        <v>70</v>
      </c>
      <c r="G29" s="1" t="s">
        <v>104</v>
      </c>
      <c r="H29">
        <v>0</v>
      </c>
      <c r="I29" t="s">
        <v>16</v>
      </c>
      <c r="J29" t="s">
        <v>23</v>
      </c>
    </row>
    <row r="30" spans="1:10" ht="60">
      <c r="A30" t="str">
        <f t="shared" si="1"/>
        <v>2016-05-02</v>
      </c>
      <c r="B30" t="str">
        <f>"0500"</f>
        <v>0500</v>
      </c>
      <c r="C30" t="s">
        <v>106</v>
      </c>
      <c r="D30" t="s">
        <v>382</v>
      </c>
      <c r="E30" t="s">
        <v>19</v>
      </c>
      <c r="G30" s="1" t="s">
        <v>107</v>
      </c>
      <c r="H30">
        <v>2013</v>
      </c>
      <c r="I30" t="s">
        <v>16</v>
      </c>
      <c r="J30" t="s">
        <v>86</v>
      </c>
    </row>
    <row r="31" spans="1:10" ht="45">
      <c r="A31" t="str">
        <f t="shared" si="1"/>
        <v>2016-05-02</v>
      </c>
      <c r="B31" t="str">
        <f>"0600"</f>
        <v>0600</v>
      </c>
      <c r="C31" t="s">
        <v>26</v>
      </c>
      <c r="D31" t="s">
        <v>44</v>
      </c>
      <c r="E31" t="s">
        <v>19</v>
      </c>
      <c r="G31" s="1" t="s">
        <v>27</v>
      </c>
      <c r="H31">
        <v>2005</v>
      </c>
      <c r="I31" t="s">
        <v>22</v>
      </c>
      <c r="J31" t="s">
        <v>29</v>
      </c>
    </row>
    <row r="32" spans="1:10" ht="45">
      <c r="A32" t="str">
        <f t="shared" si="1"/>
        <v>2016-05-02</v>
      </c>
      <c r="B32" t="str">
        <f>"0630"</f>
        <v>0630</v>
      </c>
      <c r="C32" t="s">
        <v>33</v>
      </c>
      <c r="D32" t="s">
        <v>108</v>
      </c>
      <c r="E32" t="s">
        <v>19</v>
      </c>
      <c r="G32" s="1" t="s">
        <v>34</v>
      </c>
      <c r="H32">
        <v>2010</v>
      </c>
      <c r="I32" t="s">
        <v>22</v>
      </c>
      <c r="J32" t="s">
        <v>109</v>
      </c>
    </row>
    <row r="33" spans="1:10" ht="15">
      <c r="A33" t="str">
        <f t="shared" si="1"/>
        <v>2016-05-02</v>
      </c>
      <c r="B33" t="str">
        <f>"0700"</f>
        <v>0700</v>
      </c>
      <c r="C33" t="s">
        <v>110</v>
      </c>
      <c r="D33" t="s">
        <v>111</v>
      </c>
      <c r="E33" t="s">
        <v>19</v>
      </c>
      <c r="G33" s="1" t="s">
        <v>15</v>
      </c>
      <c r="H33">
        <v>2015</v>
      </c>
      <c r="I33" t="s">
        <v>16</v>
      </c>
      <c r="J33" t="s">
        <v>109</v>
      </c>
    </row>
    <row r="34" spans="1:10" ht="30">
      <c r="A34" t="str">
        <f t="shared" si="1"/>
        <v>2016-05-02</v>
      </c>
      <c r="B34" t="str">
        <f>"0730"</f>
        <v>0730</v>
      </c>
      <c r="C34" t="s">
        <v>41</v>
      </c>
      <c r="D34" t="s">
        <v>113</v>
      </c>
      <c r="E34" t="s">
        <v>19</v>
      </c>
      <c r="G34" s="1" t="s">
        <v>112</v>
      </c>
      <c r="H34">
        <v>2012</v>
      </c>
      <c r="I34" t="s">
        <v>16</v>
      </c>
      <c r="J34" t="s">
        <v>36</v>
      </c>
    </row>
    <row r="35" spans="1:10" ht="45">
      <c r="A35" t="str">
        <f t="shared" si="1"/>
        <v>2016-05-02</v>
      </c>
      <c r="B35" t="str">
        <f>"0800"</f>
        <v>0800</v>
      </c>
      <c r="C35" t="s">
        <v>37</v>
      </c>
      <c r="D35" t="s">
        <v>115</v>
      </c>
      <c r="E35" t="s">
        <v>19</v>
      </c>
      <c r="G35" s="1" t="s">
        <v>114</v>
      </c>
      <c r="H35">
        <v>0</v>
      </c>
      <c r="I35" t="s">
        <v>16</v>
      </c>
      <c r="J35" t="s">
        <v>116</v>
      </c>
    </row>
    <row r="36" spans="1:10" ht="30">
      <c r="A36" t="str">
        <f t="shared" si="1"/>
        <v>2016-05-02</v>
      </c>
      <c r="B36" t="str">
        <f>"0830"</f>
        <v>0830</v>
      </c>
      <c r="C36" t="s">
        <v>117</v>
      </c>
      <c r="D36" t="s">
        <v>119</v>
      </c>
      <c r="E36" t="s">
        <v>19</v>
      </c>
      <c r="G36" s="1" t="s">
        <v>118</v>
      </c>
      <c r="H36">
        <v>2014</v>
      </c>
      <c r="I36" t="s">
        <v>16</v>
      </c>
      <c r="J36" t="s">
        <v>109</v>
      </c>
    </row>
    <row r="37" spans="1:10" ht="45">
      <c r="A37" t="str">
        <f t="shared" si="1"/>
        <v>2016-05-02</v>
      </c>
      <c r="B37" t="str">
        <f>"0900"</f>
        <v>0900</v>
      </c>
      <c r="C37" t="s">
        <v>120</v>
      </c>
      <c r="E37" t="s">
        <v>70</v>
      </c>
      <c r="G37" s="1" t="s">
        <v>121</v>
      </c>
      <c r="H37">
        <v>2014</v>
      </c>
      <c r="I37" t="s">
        <v>22</v>
      </c>
      <c r="J37" t="s">
        <v>68</v>
      </c>
    </row>
    <row r="38" spans="1:10" ht="45">
      <c r="A38" t="str">
        <f t="shared" si="1"/>
        <v>2016-05-02</v>
      </c>
      <c r="B38" t="str">
        <f>"0930"</f>
        <v>0930</v>
      </c>
      <c r="C38" t="s">
        <v>122</v>
      </c>
      <c r="D38" t="s">
        <v>124</v>
      </c>
      <c r="E38" t="s">
        <v>70</v>
      </c>
      <c r="G38" s="1" t="s">
        <v>123</v>
      </c>
      <c r="H38">
        <v>1982</v>
      </c>
      <c r="I38" t="s">
        <v>125</v>
      </c>
      <c r="J38" t="s">
        <v>116</v>
      </c>
    </row>
    <row r="39" spans="1:10" ht="45">
      <c r="A39" t="str">
        <f t="shared" si="1"/>
        <v>2016-05-02</v>
      </c>
      <c r="B39" t="str">
        <f>"1000"</f>
        <v>1000</v>
      </c>
      <c r="C39" t="s">
        <v>74</v>
      </c>
      <c r="E39" t="s">
        <v>47</v>
      </c>
      <c r="G39" s="1" t="s">
        <v>75</v>
      </c>
      <c r="H39">
        <v>2016</v>
      </c>
      <c r="I39" t="s">
        <v>77</v>
      </c>
      <c r="J39" t="s">
        <v>53</v>
      </c>
    </row>
    <row r="40" spans="1:10" ht="45">
      <c r="A40" t="str">
        <f t="shared" si="1"/>
        <v>2016-05-02</v>
      </c>
      <c r="B40" t="str">
        <f>"1030"</f>
        <v>1030</v>
      </c>
      <c r="C40" t="s">
        <v>126</v>
      </c>
      <c r="D40" t="s">
        <v>128</v>
      </c>
      <c r="E40" t="s">
        <v>19</v>
      </c>
      <c r="G40" s="1" t="s">
        <v>127</v>
      </c>
      <c r="H40">
        <v>2011</v>
      </c>
      <c r="I40" t="s">
        <v>16</v>
      </c>
      <c r="J40" t="s">
        <v>80</v>
      </c>
    </row>
    <row r="41" spans="1:10" ht="60">
      <c r="A41" t="str">
        <f t="shared" si="1"/>
        <v>2016-05-02</v>
      </c>
      <c r="B41" t="str">
        <f>"1100"</f>
        <v>1100</v>
      </c>
      <c r="C41" t="s">
        <v>129</v>
      </c>
      <c r="D41" t="s">
        <v>131</v>
      </c>
      <c r="E41" t="s">
        <v>70</v>
      </c>
      <c r="G41" s="1" t="s">
        <v>130</v>
      </c>
      <c r="H41">
        <v>1993</v>
      </c>
      <c r="I41" t="s">
        <v>16</v>
      </c>
      <c r="J41" t="s">
        <v>60</v>
      </c>
    </row>
    <row r="42" spans="1:10" ht="45">
      <c r="A42" t="str">
        <f t="shared" si="1"/>
        <v>2016-05-02</v>
      </c>
      <c r="B42" t="str">
        <f>"1200"</f>
        <v>1200</v>
      </c>
      <c r="C42" t="s">
        <v>132</v>
      </c>
      <c r="E42" t="s">
        <v>70</v>
      </c>
      <c r="G42" s="1" t="s">
        <v>133</v>
      </c>
      <c r="H42">
        <v>2012</v>
      </c>
      <c r="I42" t="s">
        <v>22</v>
      </c>
      <c r="J42" t="s">
        <v>134</v>
      </c>
    </row>
    <row r="43" spans="1:10" ht="45">
      <c r="A43" t="str">
        <f t="shared" si="1"/>
        <v>2016-05-02</v>
      </c>
      <c r="B43" t="str">
        <f>"1330"</f>
        <v>1330</v>
      </c>
      <c r="C43" t="s">
        <v>84</v>
      </c>
      <c r="E43" t="s">
        <v>19</v>
      </c>
      <c r="G43" s="1" t="s">
        <v>85</v>
      </c>
      <c r="H43">
        <v>2006</v>
      </c>
      <c r="I43" t="s">
        <v>16</v>
      </c>
      <c r="J43" t="s">
        <v>86</v>
      </c>
    </row>
    <row r="44" spans="1:10" ht="45">
      <c r="A44" t="str">
        <f t="shared" si="1"/>
        <v>2016-05-02</v>
      </c>
      <c r="B44" t="str">
        <f>"1430"</f>
        <v>1430</v>
      </c>
      <c r="C44" t="s">
        <v>37</v>
      </c>
      <c r="D44" t="s">
        <v>115</v>
      </c>
      <c r="E44" t="s">
        <v>19</v>
      </c>
      <c r="G44" s="1" t="s">
        <v>114</v>
      </c>
      <c r="H44">
        <v>0</v>
      </c>
      <c r="I44" t="s">
        <v>16</v>
      </c>
      <c r="J44" t="s">
        <v>116</v>
      </c>
    </row>
    <row r="45" spans="1:10" ht="30">
      <c r="A45" t="str">
        <f t="shared" si="1"/>
        <v>2016-05-02</v>
      </c>
      <c r="B45" t="str">
        <f>"1500"</f>
        <v>1500</v>
      </c>
      <c r="C45" t="s">
        <v>135</v>
      </c>
      <c r="G45" s="1" t="s">
        <v>136</v>
      </c>
      <c r="H45">
        <v>2007</v>
      </c>
      <c r="I45" t="s">
        <v>16</v>
      </c>
      <c r="J45" t="s">
        <v>80</v>
      </c>
    </row>
    <row r="46" spans="1:10" ht="30">
      <c r="A46" t="str">
        <f t="shared" si="1"/>
        <v>2016-05-02</v>
      </c>
      <c r="B46" t="str">
        <f>"1530"</f>
        <v>1530</v>
      </c>
      <c r="C46" t="s">
        <v>41</v>
      </c>
      <c r="D46" t="s">
        <v>113</v>
      </c>
      <c r="E46" t="s">
        <v>19</v>
      </c>
      <c r="G46" s="1" t="s">
        <v>112</v>
      </c>
      <c r="H46">
        <v>2012</v>
      </c>
      <c r="I46" t="s">
        <v>16</v>
      </c>
      <c r="J46" t="s">
        <v>36</v>
      </c>
    </row>
    <row r="47" spans="1:10" ht="30">
      <c r="A47" t="str">
        <f t="shared" si="1"/>
        <v>2016-05-02</v>
      </c>
      <c r="B47" t="str">
        <f>"1600"</f>
        <v>1600</v>
      </c>
      <c r="C47" t="s">
        <v>117</v>
      </c>
      <c r="D47" t="s">
        <v>119</v>
      </c>
      <c r="E47" t="s">
        <v>19</v>
      </c>
      <c r="G47" s="1" t="s">
        <v>118</v>
      </c>
      <c r="H47">
        <v>2014</v>
      </c>
      <c r="I47" t="s">
        <v>16</v>
      </c>
      <c r="J47" t="s">
        <v>109</v>
      </c>
    </row>
    <row r="48" spans="1:10" ht="45">
      <c r="A48" t="str">
        <f t="shared" si="1"/>
        <v>2016-05-02</v>
      </c>
      <c r="B48" t="str">
        <f>"1630"</f>
        <v>1630</v>
      </c>
      <c r="C48" t="s">
        <v>120</v>
      </c>
      <c r="E48" t="s">
        <v>70</v>
      </c>
      <c r="G48" s="1" t="s">
        <v>121</v>
      </c>
      <c r="H48">
        <v>2014</v>
      </c>
      <c r="I48" t="s">
        <v>22</v>
      </c>
      <c r="J48" t="s">
        <v>68</v>
      </c>
    </row>
    <row r="49" spans="1:10" ht="45">
      <c r="A49" t="str">
        <f t="shared" si="1"/>
        <v>2016-05-02</v>
      </c>
      <c r="B49" t="str">
        <f>"1700"</f>
        <v>1700</v>
      </c>
      <c r="C49" t="s">
        <v>122</v>
      </c>
      <c r="D49" t="s">
        <v>124</v>
      </c>
      <c r="E49" t="s">
        <v>70</v>
      </c>
      <c r="G49" s="1" t="s">
        <v>123</v>
      </c>
      <c r="H49">
        <v>1982</v>
      </c>
      <c r="I49" t="s">
        <v>125</v>
      </c>
      <c r="J49" t="s">
        <v>116</v>
      </c>
    </row>
    <row r="50" spans="1:10" ht="45">
      <c r="A50" t="str">
        <f t="shared" si="1"/>
        <v>2016-05-02</v>
      </c>
      <c r="B50" t="str">
        <f>"1730"</f>
        <v>1730</v>
      </c>
      <c r="C50" t="s">
        <v>137</v>
      </c>
      <c r="D50" t="s">
        <v>139</v>
      </c>
      <c r="E50" t="s">
        <v>19</v>
      </c>
      <c r="G50" s="1" t="s">
        <v>138</v>
      </c>
      <c r="H50">
        <v>0</v>
      </c>
      <c r="I50" t="s">
        <v>22</v>
      </c>
      <c r="J50" t="s">
        <v>109</v>
      </c>
    </row>
    <row r="51" spans="1:10" ht="30">
      <c r="A51" t="str">
        <f t="shared" si="1"/>
        <v>2016-05-02</v>
      </c>
      <c r="B51" t="str">
        <f>"1800"</f>
        <v>1800</v>
      </c>
      <c r="C51" t="s">
        <v>140</v>
      </c>
      <c r="E51" t="s">
        <v>19</v>
      </c>
      <c r="G51" s="1" t="s">
        <v>141</v>
      </c>
      <c r="H51">
        <v>0</v>
      </c>
      <c r="I51" t="s">
        <v>16</v>
      </c>
      <c r="J51" t="s">
        <v>80</v>
      </c>
    </row>
    <row r="52" spans="1:10" ht="45">
      <c r="A52" t="str">
        <f t="shared" si="1"/>
        <v>2016-05-02</v>
      </c>
      <c r="B52" t="str">
        <f>"1830"</f>
        <v>1830</v>
      </c>
      <c r="C52" t="s">
        <v>142</v>
      </c>
      <c r="D52" t="s">
        <v>144</v>
      </c>
      <c r="E52" t="s">
        <v>70</v>
      </c>
      <c r="G52" s="1" t="s">
        <v>143</v>
      </c>
      <c r="H52">
        <v>0</v>
      </c>
      <c r="I52" t="s">
        <v>77</v>
      </c>
      <c r="J52" t="s">
        <v>40</v>
      </c>
    </row>
    <row r="53" spans="1:10" ht="60">
      <c r="A53" t="str">
        <f t="shared" si="1"/>
        <v>2016-05-02</v>
      </c>
      <c r="B53" t="str">
        <f>"1900"</f>
        <v>1900</v>
      </c>
      <c r="C53" t="s">
        <v>145</v>
      </c>
      <c r="D53" t="s">
        <v>147</v>
      </c>
      <c r="E53" t="s">
        <v>19</v>
      </c>
      <c r="G53" s="1" t="s">
        <v>146</v>
      </c>
      <c r="H53">
        <v>2013</v>
      </c>
      <c r="I53" t="s">
        <v>16</v>
      </c>
      <c r="J53" t="s">
        <v>25</v>
      </c>
    </row>
    <row r="54" spans="1:10" ht="45">
      <c r="A54" t="str">
        <f t="shared" si="1"/>
        <v>2016-05-02</v>
      </c>
      <c r="B54" t="str">
        <f>"1920"</f>
        <v>1920</v>
      </c>
      <c r="C54" t="s">
        <v>148</v>
      </c>
      <c r="E54" t="s">
        <v>47</v>
      </c>
      <c r="G54" s="1" t="s">
        <v>149</v>
      </c>
      <c r="H54">
        <v>2016</v>
      </c>
      <c r="I54" t="s">
        <v>16</v>
      </c>
      <c r="J54" t="s">
        <v>150</v>
      </c>
    </row>
    <row r="55" spans="1:10" ht="60">
      <c r="A55" t="str">
        <f t="shared" si="1"/>
        <v>2016-05-02</v>
      </c>
      <c r="B55" t="str">
        <f>"1930"</f>
        <v>1930</v>
      </c>
      <c r="C55" t="s">
        <v>151</v>
      </c>
      <c r="D55" t="s">
        <v>153</v>
      </c>
      <c r="E55" t="s">
        <v>70</v>
      </c>
      <c r="G55" s="1" t="s">
        <v>152</v>
      </c>
      <c r="H55">
        <v>2012</v>
      </c>
      <c r="I55" t="s">
        <v>22</v>
      </c>
      <c r="J55" t="s">
        <v>68</v>
      </c>
    </row>
    <row r="56" spans="1:10" ht="45">
      <c r="A56" t="str">
        <f t="shared" si="1"/>
        <v>2016-05-02</v>
      </c>
      <c r="B56" t="str">
        <f>"2000"</f>
        <v>2000</v>
      </c>
      <c r="C56" t="s">
        <v>154</v>
      </c>
      <c r="D56" t="s">
        <v>156</v>
      </c>
      <c r="E56" t="s">
        <v>70</v>
      </c>
      <c r="G56" s="1" t="s">
        <v>155</v>
      </c>
      <c r="H56">
        <v>0</v>
      </c>
      <c r="I56" t="s">
        <v>22</v>
      </c>
      <c r="J56" t="s">
        <v>68</v>
      </c>
    </row>
    <row r="57" spans="1:10" ht="45">
      <c r="A57" t="str">
        <f t="shared" si="1"/>
        <v>2016-05-02</v>
      </c>
      <c r="B57" t="str">
        <f>"2030"</f>
        <v>2030</v>
      </c>
      <c r="C57" t="s">
        <v>157</v>
      </c>
      <c r="D57" t="s">
        <v>160</v>
      </c>
      <c r="E57" t="s">
        <v>70</v>
      </c>
      <c r="F57" t="s">
        <v>158</v>
      </c>
      <c r="G57" s="1" t="s">
        <v>159</v>
      </c>
      <c r="H57">
        <v>2012</v>
      </c>
      <c r="I57" t="s">
        <v>161</v>
      </c>
      <c r="J57" t="s">
        <v>162</v>
      </c>
    </row>
    <row r="58" spans="1:10" ht="45">
      <c r="A58" t="str">
        <f t="shared" si="1"/>
        <v>2016-05-02</v>
      </c>
      <c r="B58" t="str">
        <f>"2100"</f>
        <v>2100</v>
      </c>
      <c r="C58" t="s">
        <v>163</v>
      </c>
      <c r="E58" t="s">
        <v>47</v>
      </c>
      <c r="G58" s="1" t="s">
        <v>164</v>
      </c>
      <c r="H58">
        <v>2016</v>
      </c>
      <c r="I58" t="s">
        <v>16</v>
      </c>
      <c r="J58" t="s">
        <v>53</v>
      </c>
    </row>
    <row r="59" spans="1:10" ht="60">
      <c r="A59" t="str">
        <f t="shared" si="1"/>
        <v>2016-05-02</v>
      </c>
      <c r="B59" t="str">
        <f>"2130"</f>
        <v>2130</v>
      </c>
      <c r="C59" t="s">
        <v>165</v>
      </c>
      <c r="D59" t="s">
        <v>167</v>
      </c>
      <c r="E59" t="s">
        <v>70</v>
      </c>
      <c r="G59" s="1" t="s">
        <v>166</v>
      </c>
      <c r="H59">
        <v>2014</v>
      </c>
      <c r="I59" t="s">
        <v>168</v>
      </c>
      <c r="J59" t="s">
        <v>80</v>
      </c>
    </row>
    <row r="60" spans="1:10" ht="45">
      <c r="A60" t="str">
        <f t="shared" si="1"/>
        <v>2016-05-02</v>
      </c>
      <c r="B60" t="str">
        <f>"2200"</f>
        <v>2200</v>
      </c>
      <c r="C60" t="s">
        <v>169</v>
      </c>
      <c r="D60" t="s">
        <v>171</v>
      </c>
      <c r="E60" t="s">
        <v>70</v>
      </c>
      <c r="G60" s="1" t="s">
        <v>170</v>
      </c>
      <c r="H60">
        <v>0</v>
      </c>
      <c r="I60" t="s">
        <v>22</v>
      </c>
      <c r="J60" t="s">
        <v>68</v>
      </c>
    </row>
    <row r="61" spans="1:10" ht="45">
      <c r="A61" t="str">
        <f t="shared" si="1"/>
        <v>2016-05-02</v>
      </c>
      <c r="B61" t="str">
        <f>"2230"</f>
        <v>2230</v>
      </c>
      <c r="C61" t="s">
        <v>172</v>
      </c>
      <c r="D61" t="s">
        <v>175</v>
      </c>
      <c r="E61" t="s">
        <v>88</v>
      </c>
      <c r="F61" t="s">
        <v>173</v>
      </c>
      <c r="G61" s="1" t="s">
        <v>174</v>
      </c>
      <c r="H61">
        <v>2008</v>
      </c>
      <c r="I61" t="s">
        <v>94</v>
      </c>
      <c r="J61" t="s">
        <v>68</v>
      </c>
    </row>
    <row r="62" spans="1:10" ht="45">
      <c r="A62" t="str">
        <f t="shared" si="1"/>
        <v>2016-05-02</v>
      </c>
      <c r="B62" t="str">
        <f>"2300"</f>
        <v>2300</v>
      </c>
      <c r="C62" t="s">
        <v>54</v>
      </c>
      <c r="E62" t="s">
        <v>19</v>
      </c>
      <c r="G62" s="1" t="s">
        <v>55</v>
      </c>
      <c r="H62">
        <v>0</v>
      </c>
      <c r="I62" t="s">
        <v>15</v>
      </c>
      <c r="J62" t="s">
        <v>56</v>
      </c>
    </row>
    <row r="63" spans="1:10" ht="45">
      <c r="A63" t="str">
        <f aca="true" t="shared" si="2" ref="A63:A96">"2016-05-03"</f>
        <v>2016-05-03</v>
      </c>
      <c r="B63" t="str">
        <f>"0000"</f>
        <v>0000</v>
      </c>
      <c r="C63" t="s">
        <v>30</v>
      </c>
      <c r="E63" t="s">
        <v>19</v>
      </c>
      <c r="G63" s="1" t="s">
        <v>31</v>
      </c>
      <c r="H63">
        <v>0</v>
      </c>
      <c r="I63" t="s">
        <v>16</v>
      </c>
      <c r="J63" t="s">
        <v>36</v>
      </c>
    </row>
    <row r="64" spans="1:10" ht="30">
      <c r="A64" t="str">
        <f t="shared" si="2"/>
        <v>2016-05-03</v>
      </c>
      <c r="B64" t="str">
        <f>"0230"</f>
        <v>0230</v>
      </c>
      <c r="C64" t="s">
        <v>176</v>
      </c>
      <c r="D64" t="s">
        <v>15</v>
      </c>
      <c r="E64" t="s">
        <v>88</v>
      </c>
      <c r="F64" t="s">
        <v>89</v>
      </c>
      <c r="G64" s="1" t="s">
        <v>177</v>
      </c>
      <c r="H64">
        <v>1986</v>
      </c>
      <c r="I64" t="s">
        <v>16</v>
      </c>
      <c r="J64" t="s">
        <v>178</v>
      </c>
    </row>
    <row r="65" spans="1:10" ht="45">
      <c r="A65" t="str">
        <f t="shared" si="2"/>
        <v>2016-05-03</v>
      </c>
      <c r="B65" t="str">
        <f>"0400"</f>
        <v>0400</v>
      </c>
      <c r="C65" t="s">
        <v>179</v>
      </c>
      <c r="E65" t="s">
        <v>88</v>
      </c>
      <c r="F65" t="s">
        <v>180</v>
      </c>
      <c r="G65" s="1" t="s">
        <v>181</v>
      </c>
      <c r="H65">
        <v>2012</v>
      </c>
      <c r="I65" t="s">
        <v>22</v>
      </c>
      <c r="J65" t="s">
        <v>182</v>
      </c>
    </row>
    <row r="66" spans="1:10" ht="45">
      <c r="A66" t="str">
        <f t="shared" si="2"/>
        <v>2016-05-03</v>
      </c>
      <c r="B66" t="str">
        <f>"0530"</f>
        <v>0530</v>
      </c>
      <c r="C66" t="s">
        <v>126</v>
      </c>
      <c r="D66" t="s">
        <v>184</v>
      </c>
      <c r="E66" t="s">
        <v>19</v>
      </c>
      <c r="G66" s="1" t="s">
        <v>183</v>
      </c>
      <c r="H66">
        <v>2011</v>
      </c>
      <c r="I66" t="s">
        <v>16</v>
      </c>
      <c r="J66" t="s">
        <v>116</v>
      </c>
    </row>
    <row r="67" spans="1:10" ht="45">
      <c r="A67" t="str">
        <f t="shared" si="2"/>
        <v>2016-05-03</v>
      </c>
      <c r="B67" t="str">
        <f>"0600"</f>
        <v>0600</v>
      </c>
      <c r="C67" t="s">
        <v>26</v>
      </c>
      <c r="D67" t="s">
        <v>185</v>
      </c>
      <c r="E67" t="s">
        <v>19</v>
      </c>
      <c r="G67" s="1" t="s">
        <v>27</v>
      </c>
      <c r="H67">
        <v>2005</v>
      </c>
      <c r="I67" t="s">
        <v>22</v>
      </c>
      <c r="J67" t="s">
        <v>29</v>
      </c>
    </row>
    <row r="68" spans="1:10" ht="45">
      <c r="A68" t="str">
        <f t="shared" si="2"/>
        <v>2016-05-03</v>
      </c>
      <c r="B68" t="str">
        <f>"0630"</f>
        <v>0630</v>
      </c>
      <c r="C68" t="s">
        <v>33</v>
      </c>
      <c r="D68" t="s">
        <v>186</v>
      </c>
      <c r="E68" t="s">
        <v>19</v>
      </c>
      <c r="G68" s="1" t="s">
        <v>34</v>
      </c>
      <c r="H68">
        <v>2010</v>
      </c>
      <c r="I68" t="s">
        <v>22</v>
      </c>
      <c r="J68" t="s">
        <v>109</v>
      </c>
    </row>
    <row r="69" spans="1:10" ht="15">
      <c r="A69" t="str">
        <f t="shared" si="2"/>
        <v>2016-05-03</v>
      </c>
      <c r="B69" t="str">
        <f>"0700"</f>
        <v>0700</v>
      </c>
      <c r="C69" t="s">
        <v>187</v>
      </c>
      <c r="D69" t="s">
        <v>188</v>
      </c>
      <c r="E69" t="s">
        <v>19</v>
      </c>
      <c r="G69" s="1" t="s">
        <v>15</v>
      </c>
      <c r="H69">
        <v>2015</v>
      </c>
      <c r="I69" t="s">
        <v>16</v>
      </c>
      <c r="J69" t="s">
        <v>109</v>
      </c>
    </row>
    <row r="70" spans="1:10" ht="30">
      <c r="A70" t="str">
        <f t="shared" si="2"/>
        <v>2016-05-03</v>
      </c>
      <c r="B70" t="str">
        <f>"0730"</f>
        <v>0730</v>
      </c>
      <c r="C70" t="s">
        <v>41</v>
      </c>
      <c r="D70" t="s">
        <v>190</v>
      </c>
      <c r="E70" t="s">
        <v>19</v>
      </c>
      <c r="G70" s="1" t="s">
        <v>189</v>
      </c>
      <c r="H70">
        <v>2012</v>
      </c>
      <c r="I70" t="s">
        <v>16</v>
      </c>
      <c r="J70" t="s">
        <v>29</v>
      </c>
    </row>
    <row r="71" spans="1:10" ht="45">
      <c r="A71" t="str">
        <f t="shared" si="2"/>
        <v>2016-05-03</v>
      </c>
      <c r="B71" t="str">
        <f>"0800"</f>
        <v>0800</v>
      </c>
      <c r="C71" t="s">
        <v>37</v>
      </c>
      <c r="D71" t="s">
        <v>192</v>
      </c>
      <c r="E71" t="s">
        <v>19</v>
      </c>
      <c r="G71" s="1" t="s">
        <v>191</v>
      </c>
      <c r="H71">
        <v>0</v>
      </c>
      <c r="I71" t="s">
        <v>16</v>
      </c>
      <c r="J71" t="s">
        <v>40</v>
      </c>
    </row>
    <row r="72" spans="1:10" ht="30">
      <c r="A72" t="str">
        <f t="shared" si="2"/>
        <v>2016-05-03</v>
      </c>
      <c r="B72" t="str">
        <f>"0830"</f>
        <v>0830</v>
      </c>
      <c r="C72" t="s">
        <v>117</v>
      </c>
      <c r="D72" t="s">
        <v>193</v>
      </c>
      <c r="E72" t="s">
        <v>19</v>
      </c>
      <c r="G72" s="1" t="s">
        <v>118</v>
      </c>
      <c r="H72">
        <v>2014</v>
      </c>
      <c r="I72" t="s">
        <v>16</v>
      </c>
      <c r="J72" t="s">
        <v>109</v>
      </c>
    </row>
    <row r="73" spans="1:10" ht="45">
      <c r="A73" t="str">
        <f t="shared" si="2"/>
        <v>2016-05-03</v>
      </c>
      <c r="B73" t="str">
        <f>"0900"</f>
        <v>0900</v>
      </c>
      <c r="C73" t="s">
        <v>120</v>
      </c>
      <c r="E73" t="s">
        <v>70</v>
      </c>
      <c r="G73" s="1" t="s">
        <v>121</v>
      </c>
      <c r="H73">
        <v>2014</v>
      </c>
      <c r="I73" t="s">
        <v>22</v>
      </c>
      <c r="J73" t="s">
        <v>68</v>
      </c>
    </row>
    <row r="74" spans="1:10" ht="45">
      <c r="A74" t="str">
        <f t="shared" si="2"/>
        <v>2016-05-03</v>
      </c>
      <c r="B74" t="str">
        <f>"0930"</f>
        <v>0930</v>
      </c>
      <c r="C74" t="s">
        <v>122</v>
      </c>
      <c r="D74" t="s">
        <v>195</v>
      </c>
      <c r="E74" t="s">
        <v>70</v>
      </c>
      <c r="G74" s="1" t="s">
        <v>123</v>
      </c>
      <c r="H74">
        <v>1982</v>
      </c>
      <c r="I74" t="s">
        <v>125</v>
      </c>
      <c r="J74" t="s">
        <v>116</v>
      </c>
    </row>
    <row r="75" spans="1:10" ht="60">
      <c r="A75" t="str">
        <f t="shared" si="2"/>
        <v>2016-05-03</v>
      </c>
      <c r="B75" t="str">
        <f>"1000"</f>
        <v>1000</v>
      </c>
      <c r="C75" t="s">
        <v>196</v>
      </c>
      <c r="D75" t="s">
        <v>198</v>
      </c>
      <c r="E75" t="s">
        <v>70</v>
      </c>
      <c r="G75" s="1" t="s">
        <v>197</v>
      </c>
      <c r="H75">
        <v>0</v>
      </c>
      <c r="I75" t="s">
        <v>16</v>
      </c>
      <c r="J75" t="s">
        <v>36</v>
      </c>
    </row>
    <row r="76" spans="1:10" ht="45">
      <c r="A76" t="str">
        <f t="shared" si="2"/>
        <v>2016-05-03</v>
      </c>
      <c r="B76" t="str">
        <f>"1030"</f>
        <v>1030</v>
      </c>
      <c r="C76" t="s">
        <v>169</v>
      </c>
      <c r="D76" t="s">
        <v>171</v>
      </c>
      <c r="E76" t="s">
        <v>70</v>
      </c>
      <c r="G76" s="1" t="s">
        <v>170</v>
      </c>
      <c r="H76">
        <v>0</v>
      </c>
      <c r="I76" t="s">
        <v>22</v>
      </c>
      <c r="J76" t="s">
        <v>68</v>
      </c>
    </row>
    <row r="77" spans="1:10" ht="60">
      <c r="A77" t="str">
        <f t="shared" si="2"/>
        <v>2016-05-03</v>
      </c>
      <c r="B77" t="str">
        <f>"1100"</f>
        <v>1100</v>
      </c>
      <c r="C77" t="s">
        <v>151</v>
      </c>
      <c r="D77" t="s">
        <v>153</v>
      </c>
      <c r="E77" t="s">
        <v>70</v>
      </c>
      <c r="G77" s="1" t="s">
        <v>152</v>
      </c>
      <c r="H77">
        <v>2012</v>
      </c>
      <c r="I77" t="s">
        <v>22</v>
      </c>
      <c r="J77" t="s">
        <v>68</v>
      </c>
    </row>
    <row r="78" spans="1:10" ht="60">
      <c r="A78" t="str">
        <f t="shared" si="2"/>
        <v>2016-05-03</v>
      </c>
      <c r="B78" t="str">
        <f>"1130"</f>
        <v>1130</v>
      </c>
      <c r="C78" t="s">
        <v>126</v>
      </c>
      <c r="D78" t="s">
        <v>201</v>
      </c>
      <c r="E78" t="s">
        <v>70</v>
      </c>
      <c r="F78" t="s">
        <v>199</v>
      </c>
      <c r="G78" s="1" t="s">
        <v>200</v>
      </c>
      <c r="H78">
        <v>2011</v>
      </c>
      <c r="I78" t="s">
        <v>16</v>
      </c>
      <c r="J78" t="s">
        <v>202</v>
      </c>
    </row>
    <row r="79" spans="1:10" ht="60">
      <c r="A79" t="str">
        <f t="shared" si="2"/>
        <v>2016-05-03</v>
      </c>
      <c r="B79" t="str">
        <f>"1200"</f>
        <v>1200</v>
      </c>
      <c r="C79" t="s">
        <v>165</v>
      </c>
      <c r="D79" t="s">
        <v>167</v>
      </c>
      <c r="E79" t="s">
        <v>70</v>
      </c>
      <c r="G79" s="1" t="s">
        <v>166</v>
      </c>
      <c r="H79">
        <v>2014</v>
      </c>
      <c r="I79" t="s">
        <v>168</v>
      </c>
      <c r="J79" t="s">
        <v>80</v>
      </c>
    </row>
    <row r="80" spans="1:10" ht="45">
      <c r="A80" t="str">
        <f t="shared" si="2"/>
        <v>2016-05-03</v>
      </c>
      <c r="B80" t="str">
        <f>"1230"</f>
        <v>1230</v>
      </c>
      <c r="C80" t="s">
        <v>203</v>
      </c>
      <c r="E80" t="s">
        <v>70</v>
      </c>
      <c r="G80" s="1" t="s">
        <v>204</v>
      </c>
      <c r="H80">
        <v>1991</v>
      </c>
      <c r="I80" t="s">
        <v>16</v>
      </c>
      <c r="J80" t="s">
        <v>205</v>
      </c>
    </row>
    <row r="81" spans="1:10" ht="45">
      <c r="A81" t="str">
        <f t="shared" si="2"/>
        <v>2016-05-03</v>
      </c>
      <c r="B81" t="str">
        <f>"1330"</f>
        <v>1330</v>
      </c>
      <c r="C81" t="s">
        <v>206</v>
      </c>
      <c r="D81" t="s">
        <v>209</v>
      </c>
      <c r="E81" t="s">
        <v>70</v>
      </c>
      <c r="F81" t="s">
        <v>207</v>
      </c>
      <c r="G81" s="1" t="s">
        <v>208</v>
      </c>
      <c r="H81">
        <v>2009</v>
      </c>
      <c r="I81" t="s">
        <v>77</v>
      </c>
      <c r="J81" t="s">
        <v>210</v>
      </c>
    </row>
    <row r="82" spans="1:10" ht="45">
      <c r="A82" t="str">
        <f t="shared" si="2"/>
        <v>2016-05-03</v>
      </c>
      <c r="B82" t="str">
        <f>"1430"</f>
        <v>1430</v>
      </c>
      <c r="C82" t="s">
        <v>37</v>
      </c>
      <c r="D82" t="s">
        <v>192</v>
      </c>
      <c r="E82" t="s">
        <v>19</v>
      </c>
      <c r="G82" s="1" t="s">
        <v>191</v>
      </c>
      <c r="H82">
        <v>0</v>
      </c>
      <c r="I82" t="s">
        <v>16</v>
      </c>
      <c r="J82" t="s">
        <v>40</v>
      </c>
    </row>
    <row r="83" spans="1:10" ht="30">
      <c r="A83" t="str">
        <f t="shared" si="2"/>
        <v>2016-05-03</v>
      </c>
      <c r="B83" t="str">
        <f>"1500"</f>
        <v>1500</v>
      </c>
      <c r="C83" t="s">
        <v>135</v>
      </c>
      <c r="G83" s="1" t="s">
        <v>136</v>
      </c>
      <c r="H83">
        <v>2007</v>
      </c>
      <c r="I83" t="s">
        <v>16</v>
      </c>
      <c r="J83" t="s">
        <v>80</v>
      </c>
    </row>
    <row r="84" spans="1:10" ht="30">
      <c r="A84" t="str">
        <f t="shared" si="2"/>
        <v>2016-05-03</v>
      </c>
      <c r="B84" t="str">
        <f>"1530"</f>
        <v>1530</v>
      </c>
      <c r="C84" t="s">
        <v>41</v>
      </c>
      <c r="D84" t="s">
        <v>190</v>
      </c>
      <c r="E84" t="s">
        <v>19</v>
      </c>
      <c r="G84" s="1" t="s">
        <v>189</v>
      </c>
      <c r="H84">
        <v>2012</v>
      </c>
      <c r="I84" t="s">
        <v>16</v>
      </c>
      <c r="J84" t="s">
        <v>29</v>
      </c>
    </row>
    <row r="85" spans="1:10" ht="30">
      <c r="A85" t="str">
        <f t="shared" si="2"/>
        <v>2016-05-03</v>
      </c>
      <c r="B85" t="str">
        <f>"1600"</f>
        <v>1600</v>
      </c>
      <c r="C85" t="s">
        <v>117</v>
      </c>
      <c r="D85" t="s">
        <v>193</v>
      </c>
      <c r="E85" t="s">
        <v>19</v>
      </c>
      <c r="G85" s="1" t="s">
        <v>118</v>
      </c>
      <c r="H85">
        <v>2014</v>
      </c>
      <c r="I85" t="s">
        <v>16</v>
      </c>
      <c r="J85" t="s">
        <v>109</v>
      </c>
    </row>
    <row r="86" spans="1:10" ht="45">
      <c r="A86" t="str">
        <f t="shared" si="2"/>
        <v>2016-05-03</v>
      </c>
      <c r="B86" t="str">
        <f>"1630"</f>
        <v>1630</v>
      </c>
      <c r="C86" t="s">
        <v>120</v>
      </c>
      <c r="D86" t="s">
        <v>194</v>
      </c>
      <c r="E86" t="s">
        <v>70</v>
      </c>
      <c r="G86" s="1" t="s">
        <v>121</v>
      </c>
      <c r="H86">
        <v>2014</v>
      </c>
      <c r="I86" t="s">
        <v>22</v>
      </c>
      <c r="J86" t="s">
        <v>68</v>
      </c>
    </row>
    <row r="87" spans="1:10" ht="45">
      <c r="A87" t="str">
        <f t="shared" si="2"/>
        <v>2016-05-03</v>
      </c>
      <c r="B87" t="str">
        <f>"1700"</f>
        <v>1700</v>
      </c>
      <c r="C87" t="s">
        <v>122</v>
      </c>
      <c r="D87" t="s">
        <v>195</v>
      </c>
      <c r="E87" t="s">
        <v>70</v>
      </c>
      <c r="G87" s="1" t="s">
        <v>123</v>
      </c>
      <c r="H87">
        <v>1982</v>
      </c>
      <c r="I87" t="s">
        <v>125</v>
      </c>
      <c r="J87" t="s">
        <v>116</v>
      </c>
    </row>
    <row r="88" spans="1:10" ht="45">
      <c r="A88" t="str">
        <f t="shared" si="2"/>
        <v>2016-05-03</v>
      </c>
      <c r="B88" t="str">
        <f>"1730"</f>
        <v>1730</v>
      </c>
      <c r="C88" t="s">
        <v>137</v>
      </c>
      <c r="D88" t="s">
        <v>211</v>
      </c>
      <c r="E88" t="s">
        <v>19</v>
      </c>
      <c r="G88" s="1" t="s">
        <v>138</v>
      </c>
      <c r="H88">
        <v>0</v>
      </c>
      <c r="I88" t="s">
        <v>22</v>
      </c>
      <c r="J88" t="s">
        <v>109</v>
      </c>
    </row>
    <row r="89" spans="1:10" ht="45">
      <c r="A89" t="str">
        <f t="shared" si="2"/>
        <v>2016-05-03</v>
      </c>
      <c r="B89" t="str">
        <f>"1800"</f>
        <v>1800</v>
      </c>
      <c r="C89" t="s">
        <v>212</v>
      </c>
      <c r="D89" t="s">
        <v>214</v>
      </c>
      <c r="E89" t="s">
        <v>19</v>
      </c>
      <c r="G89" s="1" t="s">
        <v>213</v>
      </c>
      <c r="H89">
        <v>0</v>
      </c>
      <c r="I89" t="s">
        <v>16</v>
      </c>
      <c r="J89" t="s">
        <v>29</v>
      </c>
    </row>
    <row r="90" spans="1:10" ht="45">
      <c r="A90" t="str">
        <f t="shared" si="2"/>
        <v>2016-05-03</v>
      </c>
      <c r="B90" t="str">
        <f>"1830"</f>
        <v>1830</v>
      </c>
      <c r="C90" t="s">
        <v>142</v>
      </c>
      <c r="D90" t="s">
        <v>215</v>
      </c>
      <c r="E90" t="s">
        <v>70</v>
      </c>
      <c r="G90" s="1" t="s">
        <v>143</v>
      </c>
      <c r="H90">
        <v>0</v>
      </c>
      <c r="I90" t="s">
        <v>77</v>
      </c>
      <c r="J90" t="s">
        <v>80</v>
      </c>
    </row>
    <row r="91" spans="1:10" ht="45">
      <c r="A91" t="str">
        <f t="shared" si="2"/>
        <v>2016-05-03</v>
      </c>
      <c r="B91" t="str">
        <f>"1900"</f>
        <v>1900</v>
      </c>
      <c r="C91" t="s">
        <v>216</v>
      </c>
      <c r="D91" t="s">
        <v>218</v>
      </c>
      <c r="E91" t="s">
        <v>19</v>
      </c>
      <c r="G91" s="1" t="s">
        <v>217</v>
      </c>
      <c r="H91">
        <v>0</v>
      </c>
      <c r="I91" t="s">
        <v>16</v>
      </c>
      <c r="J91" t="s">
        <v>25</v>
      </c>
    </row>
    <row r="92" spans="1:10" ht="45">
      <c r="A92" t="str">
        <f t="shared" si="2"/>
        <v>2016-05-03</v>
      </c>
      <c r="B92" t="str">
        <f>"1920"</f>
        <v>1920</v>
      </c>
      <c r="C92" t="s">
        <v>148</v>
      </c>
      <c r="E92" t="s">
        <v>47</v>
      </c>
      <c r="G92" s="1" t="s">
        <v>149</v>
      </c>
      <c r="H92">
        <v>2016</v>
      </c>
      <c r="I92" t="s">
        <v>16</v>
      </c>
      <c r="J92" t="s">
        <v>150</v>
      </c>
    </row>
    <row r="93" spans="1:10" ht="60">
      <c r="A93" t="str">
        <f t="shared" si="2"/>
        <v>2016-05-03</v>
      </c>
      <c r="B93" t="str">
        <f>"1930"</f>
        <v>1930</v>
      </c>
      <c r="C93" t="s">
        <v>219</v>
      </c>
      <c r="E93" t="s">
        <v>47</v>
      </c>
      <c r="G93" s="1" t="s">
        <v>220</v>
      </c>
      <c r="H93">
        <v>2016</v>
      </c>
      <c r="I93" t="s">
        <v>16</v>
      </c>
      <c r="J93" t="s">
        <v>221</v>
      </c>
    </row>
    <row r="94" spans="1:10" ht="45">
      <c r="A94" t="str">
        <f t="shared" si="2"/>
        <v>2016-05-03</v>
      </c>
      <c r="B94" t="str">
        <f>"2100"</f>
        <v>2100</v>
      </c>
      <c r="C94" t="s">
        <v>163</v>
      </c>
      <c r="E94" t="s">
        <v>47</v>
      </c>
      <c r="G94" s="1" t="s">
        <v>164</v>
      </c>
      <c r="H94">
        <v>2016</v>
      </c>
      <c r="I94" t="s">
        <v>16</v>
      </c>
      <c r="J94" t="s">
        <v>53</v>
      </c>
    </row>
    <row r="95" spans="1:10" ht="30">
      <c r="A95" t="str">
        <f t="shared" si="2"/>
        <v>2016-05-03</v>
      </c>
      <c r="B95" t="str">
        <f>"2130"</f>
        <v>2130</v>
      </c>
      <c r="C95" t="s">
        <v>222</v>
      </c>
      <c r="E95" t="s">
        <v>47</v>
      </c>
      <c r="G95" s="1" t="s">
        <v>223</v>
      </c>
      <c r="H95">
        <v>2016</v>
      </c>
      <c r="I95" t="s">
        <v>16</v>
      </c>
      <c r="J95" t="s">
        <v>224</v>
      </c>
    </row>
    <row r="96" spans="1:10" ht="45">
      <c r="A96" t="str">
        <f t="shared" si="2"/>
        <v>2016-05-03</v>
      </c>
      <c r="B96" t="str">
        <f>"2330"</f>
        <v>2330</v>
      </c>
      <c r="C96" t="s">
        <v>225</v>
      </c>
      <c r="D96" t="s">
        <v>227</v>
      </c>
      <c r="E96" t="s">
        <v>88</v>
      </c>
      <c r="F96" t="s">
        <v>199</v>
      </c>
      <c r="G96" s="1" t="s">
        <v>226</v>
      </c>
      <c r="H96">
        <v>0</v>
      </c>
      <c r="I96" t="s">
        <v>16</v>
      </c>
      <c r="J96" t="s">
        <v>36</v>
      </c>
    </row>
    <row r="97" spans="1:10" ht="60">
      <c r="A97" t="str">
        <f aca="true" t="shared" si="3" ref="A97:A132">"2016-05-04"</f>
        <v>2016-05-04</v>
      </c>
      <c r="B97" t="str">
        <f>"0000"</f>
        <v>0000</v>
      </c>
      <c r="C97" t="s">
        <v>219</v>
      </c>
      <c r="E97" t="s">
        <v>47</v>
      </c>
      <c r="G97" s="1" t="s">
        <v>220</v>
      </c>
      <c r="H97">
        <v>2016</v>
      </c>
      <c r="I97" t="s">
        <v>16</v>
      </c>
      <c r="J97" t="s">
        <v>221</v>
      </c>
    </row>
    <row r="98" spans="1:10" ht="45">
      <c r="A98" t="str">
        <f t="shared" si="3"/>
        <v>2016-05-04</v>
      </c>
      <c r="B98" t="str">
        <f>"0130"</f>
        <v>0130</v>
      </c>
      <c r="C98" t="s">
        <v>228</v>
      </c>
      <c r="D98" t="s">
        <v>230</v>
      </c>
      <c r="E98" t="s">
        <v>70</v>
      </c>
      <c r="G98" s="1" t="s">
        <v>229</v>
      </c>
      <c r="H98">
        <v>0</v>
      </c>
      <c r="I98" t="s">
        <v>16</v>
      </c>
      <c r="J98" t="s">
        <v>36</v>
      </c>
    </row>
    <row r="99" spans="1:10" ht="30">
      <c r="A99" t="str">
        <f t="shared" si="3"/>
        <v>2016-05-04</v>
      </c>
      <c r="B99" t="str">
        <f>"0200"</f>
        <v>0200</v>
      </c>
      <c r="C99" t="s">
        <v>231</v>
      </c>
      <c r="E99" t="s">
        <v>88</v>
      </c>
      <c r="F99" t="s">
        <v>92</v>
      </c>
      <c r="G99" s="1" t="s">
        <v>232</v>
      </c>
      <c r="H99">
        <v>2012</v>
      </c>
      <c r="I99" t="s">
        <v>22</v>
      </c>
      <c r="J99" t="s">
        <v>233</v>
      </c>
    </row>
    <row r="100" spans="1:10" ht="45">
      <c r="A100" t="str">
        <f t="shared" si="3"/>
        <v>2016-05-04</v>
      </c>
      <c r="B100" t="str">
        <f>"0300"</f>
        <v>0300</v>
      </c>
      <c r="C100" t="s">
        <v>206</v>
      </c>
      <c r="D100" t="s">
        <v>235</v>
      </c>
      <c r="E100" t="s">
        <v>88</v>
      </c>
      <c r="F100" t="s">
        <v>234</v>
      </c>
      <c r="G100" s="1" t="s">
        <v>208</v>
      </c>
      <c r="H100">
        <v>2009</v>
      </c>
      <c r="I100" t="s">
        <v>77</v>
      </c>
      <c r="J100" t="s">
        <v>233</v>
      </c>
    </row>
    <row r="101" spans="1:10" ht="45">
      <c r="A101" t="str">
        <f t="shared" si="3"/>
        <v>2016-05-04</v>
      </c>
      <c r="B101" t="str">
        <f>"0400"</f>
        <v>0400</v>
      </c>
      <c r="C101" t="s">
        <v>236</v>
      </c>
      <c r="D101" t="s">
        <v>238</v>
      </c>
      <c r="E101" t="s">
        <v>70</v>
      </c>
      <c r="F101" t="s">
        <v>199</v>
      </c>
      <c r="G101" s="1" t="s">
        <v>237</v>
      </c>
      <c r="H101">
        <v>2012</v>
      </c>
      <c r="I101" t="s">
        <v>16</v>
      </c>
      <c r="J101" t="s">
        <v>60</v>
      </c>
    </row>
    <row r="102" spans="1:10" ht="45">
      <c r="A102" t="str">
        <f t="shared" si="3"/>
        <v>2016-05-04</v>
      </c>
      <c r="B102" t="str">
        <f>"0500"</f>
        <v>0500</v>
      </c>
      <c r="C102" t="s">
        <v>239</v>
      </c>
      <c r="D102" t="s">
        <v>241</v>
      </c>
      <c r="E102" t="s">
        <v>19</v>
      </c>
      <c r="G102" s="1" t="s">
        <v>240</v>
      </c>
      <c r="H102">
        <v>2015</v>
      </c>
      <c r="I102" t="s">
        <v>16</v>
      </c>
      <c r="J102" t="s">
        <v>242</v>
      </c>
    </row>
    <row r="103" spans="1:10" ht="45">
      <c r="A103" t="str">
        <f t="shared" si="3"/>
        <v>2016-05-04</v>
      </c>
      <c r="B103" t="str">
        <f>"0600"</f>
        <v>0600</v>
      </c>
      <c r="C103" t="s">
        <v>26</v>
      </c>
      <c r="D103" t="s">
        <v>243</v>
      </c>
      <c r="E103" t="s">
        <v>19</v>
      </c>
      <c r="G103" s="1" t="s">
        <v>27</v>
      </c>
      <c r="H103">
        <v>2005</v>
      </c>
      <c r="I103" t="s">
        <v>22</v>
      </c>
      <c r="J103" t="s">
        <v>29</v>
      </c>
    </row>
    <row r="104" spans="1:10" ht="45">
      <c r="A104" t="str">
        <f t="shared" si="3"/>
        <v>2016-05-04</v>
      </c>
      <c r="B104" t="str">
        <f>"0630"</f>
        <v>0630</v>
      </c>
      <c r="C104" t="s">
        <v>33</v>
      </c>
      <c r="D104" t="s">
        <v>244</v>
      </c>
      <c r="E104" t="s">
        <v>19</v>
      </c>
      <c r="G104" s="1" t="s">
        <v>34</v>
      </c>
      <c r="H104">
        <v>2010</v>
      </c>
      <c r="I104" t="s">
        <v>22</v>
      </c>
      <c r="J104" t="s">
        <v>109</v>
      </c>
    </row>
    <row r="105" spans="1:10" ht="15">
      <c r="A105" t="str">
        <f t="shared" si="3"/>
        <v>2016-05-04</v>
      </c>
      <c r="B105" t="str">
        <f>"0700"</f>
        <v>0700</v>
      </c>
      <c r="C105" t="s">
        <v>245</v>
      </c>
      <c r="D105" t="s">
        <v>246</v>
      </c>
      <c r="E105" t="s">
        <v>19</v>
      </c>
      <c r="G105" s="1" t="s">
        <v>15</v>
      </c>
      <c r="H105">
        <v>2015</v>
      </c>
      <c r="I105" t="s">
        <v>16</v>
      </c>
      <c r="J105" t="s">
        <v>109</v>
      </c>
    </row>
    <row r="106" spans="1:10" ht="45">
      <c r="A106" t="str">
        <f t="shared" si="3"/>
        <v>2016-05-04</v>
      </c>
      <c r="B106" t="str">
        <f>"0730"</f>
        <v>0730</v>
      </c>
      <c r="C106" t="s">
        <v>41</v>
      </c>
      <c r="D106" t="s">
        <v>248</v>
      </c>
      <c r="E106" t="s">
        <v>19</v>
      </c>
      <c r="G106" s="1" t="s">
        <v>247</v>
      </c>
      <c r="H106">
        <v>2012</v>
      </c>
      <c r="I106" t="s">
        <v>16</v>
      </c>
      <c r="J106" t="s">
        <v>29</v>
      </c>
    </row>
    <row r="107" spans="1:10" ht="45">
      <c r="A107" t="str">
        <f t="shared" si="3"/>
        <v>2016-05-04</v>
      </c>
      <c r="B107" t="str">
        <f>"0800"</f>
        <v>0800</v>
      </c>
      <c r="C107" t="s">
        <v>37</v>
      </c>
      <c r="D107" t="s">
        <v>39</v>
      </c>
      <c r="E107" t="s">
        <v>19</v>
      </c>
      <c r="G107" s="1" t="s">
        <v>38</v>
      </c>
      <c r="H107">
        <v>0</v>
      </c>
      <c r="I107" t="s">
        <v>16</v>
      </c>
      <c r="J107" t="s">
        <v>40</v>
      </c>
    </row>
    <row r="108" spans="1:10" ht="30">
      <c r="A108" t="str">
        <f t="shared" si="3"/>
        <v>2016-05-04</v>
      </c>
      <c r="B108" t="str">
        <f>"0830"</f>
        <v>0830</v>
      </c>
      <c r="C108" t="s">
        <v>117</v>
      </c>
      <c r="D108" t="s">
        <v>249</v>
      </c>
      <c r="E108" t="s">
        <v>19</v>
      </c>
      <c r="G108" s="1" t="s">
        <v>118</v>
      </c>
      <c r="H108">
        <v>2014</v>
      </c>
      <c r="I108" t="s">
        <v>16</v>
      </c>
      <c r="J108" t="s">
        <v>109</v>
      </c>
    </row>
    <row r="109" spans="1:10" ht="45">
      <c r="A109" t="str">
        <f t="shared" si="3"/>
        <v>2016-05-04</v>
      </c>
      <c r="B109" t="str">
        <f>"0900"</f>
        <v>0900</v>
      </c>
      <c r="C109" t="s">
        <v>120</v>
      </c>
      <c r="E109" t="s">
        <v>70</v>
      </c>
      <c r="G109" s="1" t="s">
        <v>121</v>
      </c>
      <c r="H109">
        <v>2014</v>
      </c>
      <c r="I109" t="s">
        <v>22</v>
      </c>
      <c r="J109" t="s">
        <v>68</v>
      </c>
    </row>
    <row r="110" spans="1:10" ht="45">
      <c r="A110" t="str">
        <f t="shared" si="3"/>
        <v>2016-05-04</v>
      </c>
      <c r="B110" t="str">
        <f>"0930"</f>
        <v>0930</v>
      </c>
      <c r="C110" t="s">
        <v>122</v>
      </c>
      <c r="D110" t="s">
        <v>250</v>
      </c>
      <c r="E110" t="s">
        <v>70</v>
      </c>
      <c r="G110" s="1" t="s">
        <v>123</v>
      </c>
      <c r="H110">
        <v>1982</v>
      </c>
      <c r="I110" t="s">
        <v>125</v>
      </c>
      <c r="J110" t="s">
        <v>116</v>
      </c>
    </row>
    <row r="111" spans="1:10" ht="45">
      <c r="A111" t="str">
        <f t="shared" si="3"/>
        <v>2016-05-04</v>
      </c>
      <c r="B111" t="str">
        <f>"1000"</f>
        <v>1000</v>
      </c>
      <c r="C111" t="s">
        <v>251</v>
      </c>
      <c r="E111" t="s">
        <v>70</v>
      </c>
      <c r="G111" s="1" t="s">
        <v>252</v>
      </c>
      <c r="H111">
        <v>2004</v>
      </c>
      <c r="I111" t="s">
        <v>16</v>
      </c>
      <c r="J111" t="s">
        <v>36</v>
      </c>
    </row>
    <row r="112" spans="1:10" ht="45">
      <c r="A112" t="str">
        <f t="shared" si="3"/>
        <v>2016-05-04</v>
      </c>
      <c r="B112" t="str">
        <f>"1030"</f>
        <v>1030</v>
      </c>
      <c r="C112" t="s">
        <v>253</v>
      </c>
      <c r="E112" t="s">
        <v>19</v>
      </c>
      <c r="G112" s="1" t="s">
        <v>254</v>
      </c>
      <c r="H112">
        <v>2015</v>
      </c>
      <c r="I112" t="s">
        <v>16</v>
      </c>
      <c r="J112" t="s">
        <v>80</v>
      </c>
    </row>
    <row r="113" spans="1:10" ht="30">
      <c r="A113" t="str">
        <f t="shared" si="3"/>
        <v>2016-05-04</v>
      </c>
      <c r="B113" t="str">
        <f>"1100"</f>
        <v>1100</v>
      </c>
      <c r="C113" t="s">
        <v>222</v>
      </c>
      <c r="E113" t="s">
        <v>47</v>
      </c>
      <c r="G113" s="1" t="s">
        <v>223</v>
      </c>
      <c r="H113">
        <v>2016</v>
      </c>
      <c r="I113" t="s">
        <v>16</v>
      </c>
      <c r="J113" t="s">
        <v>224</v>
      </c>
    </row>
    <row r="114" spans="1:10" ht="60">
      <c r="A114" t="str">
        <f t="shared" si="3"/>
        <v>2016-05-04</v>
      </c>
      <c r="B114" t="str">
        <f>"1300"</f>
        <v>1300</v>
      </c>
      <c r="C114" t="s">
        <v>219</v>
      </c>
      <c r="E114" t="s">
        <v>47</v>
      </c>
      <c r="G114" s="1" t="s">
        <v>220</v>
      </c>
      <c r="H114">
        <v>2016</v>
      </c>
      <c r="I114" t="s">
        <v>16</v>
      </c>
      <c r="J114" t="s">
        <v>221</v>
      </c>
    </row>
    <row r="115" spans="1:10" ht="45">
      <c r="A115" t="str">
        <f t="shared" si="3"/>
        <v>2016-05-04</v>
      </c>
      <c r="B115" t="str">
        <f>"1430"</f>
        <v>1430</v>
      </c>
      <c r="C115" t="s">
        <v>37</v>
      </c>
      <c r="D115" t="s">
        <v>39</v>
      </c>
      <c r="E115" t="s">
        <v>19</v>
      </c>
      <c r="G115" s="1" t="s">
        <v>38</v>
      </c>
      <c r="H115">
        <v>0</v>
      </c>
      <c r="I115" t="s">
        <v>16</v>
      </c>
      <c r="J115" t="s">
        <v>40</v>
      </c>
    </row>
    <row r="116" spans="1:10" ht="30">
      <c r="A116" t="str">
        <f t="shared" si="3"/>
        <v>2016-05-04</v>
      </c>
      <c r="B116" t="str">
        <f>"1500"</f>
        <v>1500</v>
      </c>
      <c r="C116" t="s">
        <v>135</v>
      </c>
      <c r="G116" s="1" t="s">
        <v>136</v>
      </c>
      <c r="H116">
        <v>2007</v>
      </c>
      <c r="I116" t="s">
        <v>16</v>
      </c>
      <c r="J116" t="s">
        <v>109</v>
      </c>
    </row>
    <row r="117" spans="1:10" ht="45">
      <c r="A117" t="str">
        <f t="shared" si="3"/>
        <v>2016-05-04</v>
      </c>
      <c r="B117" t="str">
        <f>"1530"</f>
        <v>1530</v>
      </c>
      <c r="C117" t="s">
        <v>41</v>
      </c>
      <c r="D117" t="s">
        <v>248</v>
      </c>
      <c r="E117" t="s">
        <v>19</v>
      </c>
      <c r="G117" s="1" t="s">
        <v>247</v>
      </c>
      <c r="H117">
        <v>2012</v>
      </c>
      <c r="I117" t="s">
        <v>16</v>
      </c>
      <c r="J117" t="s">
        <v>29</v>
      </c>
    </row>
    <row r="118" spans="1:10" ht="30">
      <c r="A118" t="str">
        <f t="shared" si="3"/>
        <v>2016-05-04</v>
      </c>
      <c r="B118" t="str">
        <f>"1600"</f>
        <v>1600</v>
      </c>
      <c r="C118" t="s">
        <v>117</v>
      </c>
      <c r="D118" t="s">
        <v>249</v>
      </c>
      <c r="E118" t="s">
        <v>19</v>
      </c>
      <c r="G118" s="1" t="s">
        <v>118</v>
      </c>
      <c r="H118">
        <v>2014</v>
      </c>
      <c r="I118" t="s">
        <v>16</v>
      </c>
      <c r="J118" t="s">
        <v>109</v>
      </c>
    </row>
    <row r="119" spans="1:10" ht="45">
      <c r="A119" t="str">
        <f t="shared" si="3"/>
        <v>2016-05-04</v>
      </c>
      <c r="B119" t="str">
        <f>"1630"</f>
        <v>1630</v>
      </c>
      <c r="C119" t="s">
        <v>120</v>
      </c>
      <c r="E119" t="s">
        <v>70</v>
      </c>
      <c r="G119" s="1" t="s">
        <v>121</v>
      </c>
      <c r="H119">
        <v>2014</v>
      </c>
      <c r="I119" t="s">
        <v>22</v>
      </c>
      <c r="J119" t="s">
        <v>68</v>
      </c>
    </row>
    <row r="120" spans="1:10" ht="45">
      <c r="A120" t="str">
        <f t="shared" si="3"/>
        <v>2016-05-04</v>
      </c>
      <c r="B120" t="str">
        <f>"1700"</f>
        <v>1700</v>
      </c>
      <c r="C120" t="s">
        <v>122</v>
      </c>
      <c r="D120" t="s">
        <v>250</v>
      </c>
      <c r="E120" t="s">
        <v>70</v>
      </c>
      <c r="G120" s="1" t="s">
        <v>123</v>
      </c>
      <c r="H120">
        <v>1982</v>
      </c>
      <c r="I120" t="s">
        <v>125</v>
      </c>
      <c r="J120" t="s">
        <v>116</v>
      </c>
    </row>
    <row r="121" spans="1:10" ht="45">
      <c r="A121" t="str">
        <f t="shared" si="3"/>
        <v>2016-05-04</v>
      </c>
      <c r="B121" t="str">
        <f>"1730"</f>
        <v>1730</v>
      </c>
      <c r="C121" t="s">
        <v>137</v>
      </c>
      <c r="D121" t="s">
        <v>255</v>
      </c>
      <c r="E121" t="s">
        <v>70</v>
      </c>
      <c r="G121" s="1" t="s">
        <v>138</v>
      </c>
      <c r="H121">
        <v>0</v>
      </c>
      <c r="I121" t="s">
        <v>22</v>
      </c>
      <c r="J121" t="s">
        <v>109</v>
      </c>
    </row>
    <row r="122" spans="1:10" ht="45">
      <c r="A122" t="str">
        <f t="shared" si="3"/>
        <v>2016-05-04</v>
      </c>
      <c r="B122" t="str">
        <f>"1800"</f>
        <v>1800</v>
      </c>
      <c r="C122" t="s">
        <v>256</v>
      </c>
      <c r="D122" t="s">
        <v>258</v>
      </c>
      <c r="E122" t="s">
        <v>19</v>
      </c>
      <c r="G122" s="1" t="s">
        <v>257</v>
      </c>
      <c r="H122">
        <v>0</v>
      </c>
      <c r="I122" t="s">
        <v>16</v>
      </c>
      <c r="J122" t="s">
        <v>80</v>
      </c>
    </row>
    <row r="123" spans="1:10" ht="45">
      <c r="A123" t="str">
        <f t="shared" si="3"/>
        <v>2016-05-04</v>
      </c>
      <c r="B123" t="str">
        <f>"1830"</f>
        <v>1830</v>
      </c>
      <c r="C123" t="s">
        <v>142</v>
      </c>
      <c r="D123" t="s">
        <v>215</v>
      </c>
      <c r="E123" t="s">
        <v>70</v>
      </c>
      <c r="G123" s="1" t="s">
        <v>143</v>
      </c>
      <c r="H123">
        <v>0</v>
      </c>
      <c r="I123" t="s">
        <v>77</v>
      </c>
      <c r="J123" t="s">
        <v>80</v>
      </c>
    </row>
    <row r="124" spans="1:10" ht="45">
      <c r="A124" t="str">
        <f t="shared" si="3"/>
        <v>2016-05-04</v>
      </c>
      <c r="B124" t="str">
        <f>"1900"</f>
        <v>1900</v>
      </c>
      <c r="C124" t="s">
        <v>259</v>
      </c>
      <c r="D124" t="s">
        <v>262</v>
      </c>
      <c r="E124" t="s">
        <v>70</v>
      </c>
      <c r="F124" t="s">
        <v>260</v>
      </c>
      <c r="G124" s="1" t="s">
        <v>261</v>
      </c>
      <c r="H124">
        <v>2013</v>
      </c>
      <c r="I124" t="s">
        <v>16</v>
      </c>
      <c r="J124" t="s">
        <v>25</v>
      </c>
    </row>
    <row r="125" spans="1:10" ht="45">
      <c r="A125" t="str">
        <f t="shared" si="3"/>
        <v>2016-05-04</v>
      </c>
      <c r="B125" t="str">
        <f>"1920"</f>
        <v>1920</v>
      </c>
      <c r="C125" t="s">
        <v>148</v>
      </c>
      <c r="E125" t="s">
        <v>47</v>
      </c>
      <c r="G125" s="1" t="s">
        <v>149</v>
      </c>
      <c r="H125">
        <v>2016</v>
      </c>
      <c r="I125" t="s">
        <v>16</v>
      </c>
      <c r="J125" t="s">
        <v>150</v>
      </c>
    </row>
    <row r="126" spans="1:10" ht="45">
      <c r="A126" t="str">
        <f t="shared" si="3"/>
        <v>2016-05-04</v>
      </c>
      <c r="B126" t="str">
        <f>"1930"</f>
        <v>1930</v>
      </c>
      <c r="C126" t="s">
        <v>263</v>
      </c>
      <c r="E126" t="s">
        <v>19</v>
      </c>
      <c r="G126" s="1" t="s">
        <v>264</v>
      </c>
      <c r="H126">
        <v>0</v>
      </c>
      <c r="I126" t="s">
        <v>16</v>
      </c>
      <c r="J126" t="s">
        <v>99</v>
      </c>
    </row>
    <row r="127" spans="1:10" ht="60">
      <c r="A127" t="str">
        <f t="shared" si="3"/>
        <v>2016-05-04</v>
      </c>
      <c r="B127" t="str">
        <f>"2030"</f>
        <v>2030</v>
      </c>
      <c r="C127" t="s">
        <v>265</v>
      </c>
      <c r="D127" t="s">
        <v>214</v>
      </c>
      <c r="E127" t="s">
        <v>70</v>
      </c>
      <c r="G127" s="1" t="s">
        <v>266</v>
      </c>
      <c r="H127">
        <v>2013</v>
      </c>
      <c r="I127" t="s">
        <v>77</v>
      </c>
      <c r="J127" t="s">
        <v>29</v>
      </c>
    </row>
    <row r="128" spans="1:10" ht="45">
      <c r="A128" t="str">
        <f t="shared" si="3"/>
        <v>2016-05-04</v>
      </c>
      <c r="B128" t="str">
        <f>"2100"</f>
        <v>2100</v>
      </c>
      <c r="C128" t="s">
        <v>163</v>
      </c>
      <c r="E128" t="s">
        <v>47</v>
      </c>
      <c r="G128" s="1" t="s">
        <v>164</v>
      </c>
      <c r="H128">
        <v>2016</v>
      </c>
      <c r="I128" t="s">
        <v>16</v>
      </c>
      <c r="J128" t="s">
        <v>53</v>
      </c>
    </row>
    <row r="129" spans="1:10" ht="45">
      <c r="A129" t="str">
        <f t="shared" si="3"/>
        <v>2016-05-04</v>
      </c>
      <c r="B129" t="str">
        <f>"2130"</f>
        <v>2130</v>
      </c>
      <c r="C129" t="s">
        <v>267</v>
      </c>
      <c r="E129" t="s">
        <v>70</v>
      </c>
      <c r="F129" t="s">
        <v>199</v>
      </c>
      <c r="G129" s="1" t="s">
        <v>268</v>
      </c>
      <c r="H129">
        <v>0</v>
      </c>
      <c r="I129" t="s">
        <v>16</v>
      </c>
      <c r="J129" t="s">
        <v>36</v>
      </c>
    </row>
    <row r="130" spans="1:10" ht="45">
      <c r="A130" t="str">
        <f t="shared" si="3"/>
        <v>2016-05-04</v>
      </c>
      <c r="B130" t="str">
        <f>"2200"</f>
        <v>2200</v>
      </c>
      <c r="C130" t="s">
        <v>269</v>
      </c>
      <c r="E130" t="s">
        <v>88</v>
      </c>
      <c r="F130" t="s">
        <v>270</v>
      </c>
      <c r="G130" s="1" t="s">
        <v>271</v>
      </c>
      <c r="H130">
        <v>2007</v>
      </c>
      <c r="I130" t="s">
        <v>16</v>
      </c>
      <c r="J130" t="s">
        <v>116</v>
      </c>
    </row>
    <row r="131" spans="1:10" ht="45">
      <c r="A131" t="str">
        <f t="shared" si="3"/>
        <v>2016-05-04</v>
      </c>
      <c r="B131" t="str">
        <f>"2230"</f>
        <v>2230</v>
      </c>
      <c r="C131" t="s">
        <v>272</v>
      </c>
      <c r="D131" t="s">
        <v>274</v>
      </c>
      <c r="G131" s="1" t="s">
        <v>273</v>
      </c>
      <c r="H131">
        <v>2013</v>
      </c>
      <c r="I131" t="s">
        <v>275</v>
      </c>
      <c r="J131" t="s">
        <v>86</v>
      </c>
    </row>
    <row r="132" spans="1:10" ht="30">
      <c r="A132" t="str">
        <f t="shared" si="3"/>
        <v>2016-05-04</v>
      </c>
      <c r="B132" t="str">
        <f>"2330"</f>
        <v>2330</v>
      </c>
      <c r="C132" t="s">
        <v>276</v>
      </c>
      <c r="E132" t="s">
        <v>19</v>
      </c>
      <c r="G132" s="1" t="s">
        <v>277</v>
      </c>
      <c r="H132">
        <v>2013</v>
      </c>
      <c r="I132" t="s">
        <v>16</v>
      </c>
      <c r="J132" t="s">
        <v>68</v>
      </c>
    </row>
    <row r="133" spans="1:10" ht="45">
      <c r="A133" t="str">
        <f aca="true" t="shared" si="4" ref="A133:A161">"2016-05-05"</f>
        <v>2016-05-05</v>
      </c>
      <c r="B133" t="str">
        <f>"0000"</f>
        <v>0000</v>
      </c>
      <c r="C133" t="s">
        <v>96</v>
      </c>
      <c r="D133" t="s">
        <v>279</v>
      </c>
      <c r="E133" t="s">
        <v>70</v>
      </c>
      <c r="F133" t="s">
        <v>89</v>
      </c>
      <c r="G133" s="1" t="s">
        <v>278</v>
      </c>
      <c r="H133">
        <v>2012</v>
      </c>
      <c r="I133" t="s">
        <v>16</v>
      </c>
      <c r="J133" t="s">
        <v>280</v>
      </c>
    </row>
    <row r="134" spans="1:10" ht="45">
      <c r="A134" t="str">
        <f t="shared" si="4"/>
        <v>2016-05-05</v>
      </c>
      <c r="B134" t="str">
        <f>"0600"</f>
        <v>0600</v>
      </c>
      <c r="C134" t="s">
        <v>26</v>
      </c>
      <c r="D134" t="s">
        <v>282</v>
      </c>
      <c r="E134" t="s">
        <v>19</v>
      </c>
      <c r="G134" s="1" t="s">
        <v>27</v>
      </c>
      <c r="H134">
        <v>2005</v>
      </c>
      <c r="I134" t="s">
        <v>22</v>
      </c>
      <c r="J134" t="s">
        <v>29</v>
      </c>
    </row>
    <row r="135" spans="1:10" ht="45">
      <c r="A135" t="str">
        <f t="shared" si="4"/>
        <v>2016-05-05</v>
      </c>
      <c r="B135" t="str">
        <f>"0630"</f>
        <v>0630</v>
      </c>
      <c r="C135" t="s">
        <v>33</v>
      </c>
      <c r="D135" t="s">
        <v>283</v>
      </c>
      <c r="E135" t="s">
        <v>19</v>
      </c>
      <c r="G135" s="1" t="s">
        <v>34</v>
      </c>
      <c r="H135">
        <v>2010</v>
      </c>
      <c r="I135" t="s">
        <v>22</v>
      </c>
      <c r="J135" t="s">
        <v>109</v>
      </c>
    </row>
    <row r="136" spans="1:10" ht="15">
      <c r="A136" t="str">
        <f t="shared" si="4"/>
        <v>2016-05-05</v>
      </c>
      <c r="B136" t="str">
        <f>"0700"</f>
        <v>0700</v>
      </c>
      <c r="C136" t="s">
        <v>284</v>
      </c>
      <c r="D136" t="s">
        <v>285</v>
      </c>
      <c r="E136" t="s">
        <v>19</v>
      </c>
      <c r="G136" s="1" t="s">
        <v>15</v>
      </c>
      <c r="H136">
        <v>2015</v>
      </c>
      <c r="I136" t="s">
        <v>16</v>
      </c>
      <c r="J136" t="s">
        <v>109</v>
      </c>
    </row>
    <row r="137" spans="1:10" ht="30">
      <c r="A137" t="str">
        <f t="shared" si="4"/>
        <v>2016-05-05</v>
      </c>
      <c r="B137" t="str">
        <f>"0730"</f>
        <v>0730</v>
      </c>
      <c r="C137" t="s">
        <v>41</v>
      </c>
      <c r="D137" t="s">
        <v>287</v>
      </c>
      <c r="E137" t="s">
        <v>19</v>
      </c>
      <c r="G137" s="1" t="s">
        <v>286</v>
      </c>
      <c r="H137">
        <v>2012</v>
      </c>
      <c r="I137" t="s">
        <v>16</v>
      </c>
      <c r="J137" t="s">
        <v>36</v>
      </c>
    </row>
    <row r="138" spans="1:10" ht="45">
      <c r="A138" t="str">
        <f t="shared" si="4"/>
        <v>2016-05-05</v>
      </c>
      <c r="B138" t="str">
        <f>"0800"</f>
        <v>0800</v>
      </c>
      <c r="C138" t="s">
        <v>37</v>
      </c>
      <c r="D138" t="s">
        <v>289</v>
      </c>
      <c r="E138" t="s">
        <v>19</v>
      </c>
      <c r="G138" s="1" t="s">
        <v>288</v>
      </c>
      <c r="H138">
        <v>0</v>
      </c>
      <c r="I138" t="s">
        <v>16</v>
      </c>
      <c r="J138" t="s">
        <v>80</v>
      </c>
    </row>
    <row r="139" spans="1:10" ht="30">
      <c r="A139" t="str">
        <f t="shared" si="4"/>
        <v>2016-05-05</v>
      </c>
      <c r="B139" t="str">
        <f>"0830"</f>
        <v>0830</v>
      </c>
      <c r="C139" t="s">
        <v>117</v>
      </c>
      <c r="D139" t="s">
        <v>290</v>
      </c>
      <c r="E139" t="s">
        <v>19</v>
      </c>
      <c r="G139" s="1" t="s">
        <v>118</v>
      </c>
      <c r="H139">
        <v>2014</v>
      </c>
      <c r="I139" t="s">
        <v>16</v>
      </c>
      <c r="J139" t="s">
        <v>109</v>
      </c>
    </row>
    <row r="140" spans="1:10" ht="45">
      <c r="A140" t="str">
        <f t="shared" si="4"/>
        <v>2016-05-05</v>
      </c>
      <c r="B140" t="str">
        <f>"0900"</f>
        <v>0900</v>
      </c>
      <c r="C140" t="s">
        <v>120</v>
      </c>
      <c r="E140" t="s">
        <v>70</v>
      </c>
      <c r="G140" s="1" t="s">
        <v>121</v>
      </c>
      <c r="H140">
        <v>2014</v>
      </c>
      <c r="I140" t="s">
        <v>22</v>
      </c>
      <c r="J140" t="s">
        <v>109</v>
      </c>
    </row>
    <row r="141" spans="1:10" ht="45">
      <c r="A141" t="str">
        <f t="shared" si="4"/>
        <v>2016-05-05</v>
      </c>
      <c r="B141" t="str">
        <f>"0930"</f>
        <v>0930</v>
      </c>
      <c r="C141" t="s">
        <v>122</v>
      </c>
      <c r="D141" t="s">
        <v>291</v>
      </c>
      <c r="E141" t="s">
        <v>70</v>
      </c>
      <c r="G141" s="1" t="s">
        <v>123</v>
      </c>
      <c r="H141">
        <v>1982</v>
      </c>
      <c r="I141" t="s">
        <v>125</v>
      </c>
      <c r="J141" t="s">
        <v>116</v>
      </c>
    </row>
    <row r="142" spans="1:10" ht="45">
      <c r="A142" t="str">
        <f t="shared" si="4"/>
        <v>2016-05-05</v>
      </c>
      <c r="B142" t="str">
        <f>"1000"</f>
        <v>1000</v>
      </c>
      <c r="C142" t="s">
        <v>137</v>
      </c>
      <c r="D142" t="s">
        <v>292</v>
      </c>
      <c r="E142" t="s">
        <v>19</v>
      </c>
      <c r="G142" s="1" t="s">
        <v>138</v>
      </c>
      <c r="H142">
        <v>0</v>
      </c>
      <c r="I142" t="s">
        <v>22</v>
      </c>
      <c r="J142" t="s">
        <v>109</v>
      </c>
    </row>
    <row r="143" spans="1:10" ht="30">
      <c r="A143" t="str">
        <f t="shared" si="4"/>
        <v>2016-05-05</v>
      </c>
      <c r="B143" t="str">
        <f>"1030"</f>
        <v>1030</v>
      </c>
      <c r="C143" t="s">
        <v>276</v>
      </c>
      <c r="E143" t="s">
        <v>19</v>
      </c>
      <c r="G143" s="1" t="s">
        <v>277</v>
      </c>
      <c r="H143">
        <v>2013</v>
      </c>
      <c r="I143" t="s">
        <v>16</v>
      </c>
      <c r="J143" t="s">
        <v>68</v>
      </c>
    </row>
    <row r="144" spans="1:10" ht="45">
      <c r="A144" t="str">
        <f t="shared" si="4"/>
        <v>2016-05-05</v>
      </c>
      <c r="B144" t="str">
        <f>"1100"</f>
        <v>1100</v>
      </c>
      <c r="C144" t="s">
        <v>263</v>
      </c>
      <c r="E144" t="s">
        <v>19</v>
      </c>
      <c r="G144" s="1" t="s">
        <v>264</v>
      </c>
      <c r="H144">
        <v>0</v>
      </c>
      <c r="I144" t="s">
        <v>16</v>
      </c>
      <c r="J144" t="s">
        <v>99</v>
      </c>
    </row>
    <row r="145" spans="1:10" ht="45">
      <c r="A145" t="str">
        <f t="shared" si="4"/>
        <v>2016-05-05</v>
      </c>
      <c r="B145" t="str">
        <f>"1200"</f>
        <v>1200</v>
      </c>
      <c r="C145" t="s">
        <v>272</v>
      </c>
      <c r="D145" t="s">
        <v>274</v>
      </c>
      <c r="G145" s="1" t="s">
        <v>273</v>
      </c>
      <c r="H145">
        <v>2013</v>
      </c>
      <c r="I145" t="s">
        <v>275</v>
      </c>
      <c r="J145" t="s">
        <v>86</v>
      </c>
    </row>
    <row r="146" spans="1:10" ht="30">
      <c r="A146" t="str">
        <f t="shared" si="4"/>
        <v>2016-05-05</v>
      </c>
      <c r="B146" t="str">
        <f>"1300"</f>
        <v>1300</v>
      </c>
      <c r="C146" t="s">
        <v>276</v>
      </c>
      <c r="E146" t="s">
        <v>19</v>
      </c>
      <c r="G146" s="1" t="s">
        <v>277</v>
      </c>
      <c r="H146">
        <v>2013</v>
      </c>
      <c r="I146" t="s">
        <v>16</v>
      </c>
      <c r="J146" t="s">
        <v>68</v>
      </c>
    </row>
    <row r="147" spans="1:10" ht="60">
      <c r="A147" t="str">
        <f t="shared" si="4"/>
        <v>2016-05-05</v>
      </c>
      <c r="B147" t="str">
        <f>"1330"</f>
        <v>1330</v>
      </c>
      <c r="C147" t="s">
        <v>265</v>
      </c>
      <c r="D147" t="s">
        <v>214</v>
      </c>
      <c r="E147" t="s">
        <v>70</v>
      </c>
      <c r="G147" s="1" t="s">
        <v>266</v>
      </c>
      <c r="H147">
        <v>2013</v>
      </c>
      <c r="I147" t="s">
        <v>77</v>
      </c>
      <c r="J147" t="s">
        <v>29</v>
      </c>
    </row>
    <row r="148" spans="1:10" ht="45">
      <c r="A148" t="str">
        <f t="shared" si="4"/>
        <v>2016-05-05</v>
      </c>
      <c r="B148" t="str">
        <f>"1400"</f>
        <v>1400</v>
      </c>
      <c r="C148" t="s">
        <v>293</v>
      </c>
      <c r="D148" t="s">
        <v>295</v>
      </c>
      <c r="E148" t="s">
        <v>19</v>
      </c>
      <c r="G148" s="1" t="s">
        <v>294</v>
      </c>
      <c r="H148">
        <v>0</v>
      </c>
      <c r="I148" t="s">
        <v>22</v>
      </c>
      <c r="J148" t="s">
        <v>296</v>
      </c>
    </row>
    <row r="149" spans="1:10" ht="45">
      <c r="A149" t="str">
        <f t="shared" si="4"/>
        <v>2016-05-05</v>
      </c>
      <c r="B149" t="str">
        <f>"1430"</f>
        <v>1430</v>
      </c>
      <c r="C149" t="s">
        <v>37</v>
      </c>
      <c r="D149" t="s">
        <v>289</v>
      </c>
      <c r="E149" t="s">
        <v>19</v>
      </c>
      <c r="G149" s="1" t="s">
        <v>288</v>
      </c>
      <c r="H149">
        <v>0</v>
      </c>
      <c r="I149" t="s">
        <v>16</v>
      </c>
      <c r="J149" t="s">
        <v>80</v>
      </c>
    </row>
    <row r="150" spans="1:10" ht="30">
      <c r="A150" t="str">
        <f t="shared" si="4"/>
        <v>2016-05-05</v>
      </c>
      <c r="B150" t="str">
        <f>"1500"</f>
        <v>1500</v>
      </c>
      <c r="C150" t="s">
        <v>135</v>
      </c>
      <c r="G150" s="1" t="s">
        <v>136</v>
      </c>
      <c r="H150">
        <v>2007</v>
      </c>
      <c r="I150" t="s">
        <v>16</v>
      </c>
      <c r="J150" t="s">
        <v>80</v>
      </c>
    </row>
    <row r="151" spans="1:10" ht="30">
      <c r="A151" t="str">
        <f t="shared" si="4"/>
        <v>2016-05-05</v>
      </c>
      <c r="B151" t="str">
        <f>"1530"</f>
        <v>1530</v>
      </c>
      <c r="C151" t="s">
        <v>41</v>
      </c>
      <c r="D151" t="s">
        <v>287</v>
      </c>
      <c r="E151" t="s">
        <v>19</v>
      </c>
      <c r="G151" s="1" t="s">
        <v>286</v>
      </c>
      <c r="H151">
        <v>2012</v>
      </c>
      <c r="I151" t="s">
        <v>16</v>
      </c>
      <c r="J151" t="s">
        <v>36</v>
      </c>
    </row>
    <row r="152" spans="1:10" ht="30">
      <c r="A152" t="str">
        <f t="shared" si="4"/>
        <v>2016-05-05</v>
      </c>
      <c r="B152" t="str">
        <f>"1600"</f>
        <v>1600</v>
      </c>
      <c r="C152" t="s">
        <v>117</v>
      </c>
      <c r="D152" t="s">
        <v>290</v>
      </c>
      <c r="E152" t="s">
        <v>19</v>
      </c>
      <c r="G152" s="1" t="s">
        <v>118</v>
      </c>
      <c r="H152">
        <v>2014</v>
      </c>
      <c r="I152" t="s">
        <v>16</v>
      </c>
      <c r="J152" t="s">
        <v>109</v>
      </c>
    </row>
    <row r="153" spans="1:10" ht="45">
      <c r="A153" t="str">
        <f t="shared" si="4"/>
        <v>2016-05-05</v>
      </c>
      <c r="B153" t="str">
        <f>"1630"</f>
        <v>1630</v>
      </c>
      <c r="C153" t="s">
        <v>120</v>
      </c>
      <c r="E153" t="s">
        <v>70</v>
      </c>
      <c r="G153" s="1" t="s">
        <v>121</v>
      </c>
      <c r="H153">
        <v>2014</v>
      </c>
      <c r="I153" t="s">
        <v>22</v>
      </c>
      <c r="J153" t="s">
        <v>109</v>
      </c>
    </row>
    <row r="154" spans="1:10" ht="45">
      <c r="A154" t="str">
        <f t="shared" si="4"/>
        <v>2016-05-05</v>
      </c>
      <c r="B154" t="str">
        <f>"1700"</f>
        <v>1700</v>
      </c>
      <c r="C154" t="s">
        <v>122</v>
      </c>
      <c r="D154" t="s">
        <v>291</v>
      </c>
      <c r="E154" t="s">
        <v>70</v>
      </c>
      <c r="G154" s="1" t="s">
        <v>123</v>
      </c>
      <c r="H154">
        <v>1982</v>
      </c>
      <c r="I154" t="s">
        <v>125</v>
      </c>
      <c r="J154" t="s">
        <v>116</v>
      </c>
    </row>
    <row r="155" spans="1:10" ht="60">
      <c r="A155" t="str">
        <f t="shared" si="4"/>
        <v>2016-05-05</v>
      </c>
      <c r="B155" t="str">
        <f>"1730"</f>
        <v>1730</v>
      </c>
      <c r="C155" t="s">
        <v>219</v>
      </c>
      <c r="E155" t="s">
        <v>47</v>
      </c>
      <c r="G155" s="1" t="s">
        <v>220</v>
      </c>
      <c r="H155">
        <v>2016</v>
      </c>
      <c r="I155" t="s">
        <v>16</v>
      </c>
      <c r="J155" t="s">
        <v>221</v>
      </c>
    </row>
    <row r="156" spans="1:10" ht="45">
      <c r="A156" t="str">
        <f t="shared" si="4"/>
        <v>2016-05-05</v>
      </c>
      <c r="B156" t="str">
        <f>"1900"</f>
        <v>1900</v>
      </c>
      <c r="C156" t="s">
        <v>297</v>
      </c>
      <c r="D156" t="s">
        <v>299</v>
      </c>
      <c r="E156" t="s">
        <v>19</v>
      </c>
      <c r="F156" t="s">
        <v>260</v>
      </c>
      <c r="G156" s="1" t="s">
        <v>298</v>
      </c>
      <c r="H156">
        <v>2013</v>
      </c>
      <c r="I156" t="s">
        <v>16</v>
      </c>
      <c r="J156" t="s">
        <v>25</v>
      </c>
    </row>
    <row r="157" spans="1:10" ht="45">
      <c r="A157" t="str">
        <f t="shared" si="4"/>
        <v>2016-05-05</v>
      </c>
      <c r="B157" t="str">
        <f>"1920"</f>
        <v>1920</v>
      </c>
      <c r="C157" t="s">
        <v>148</v>
      </c>
      <c r="E157" t="s">
        <v>47</v>
      </c>
      <c r="G157" s="1" t="s">
        <v>149</v>
      </c>
      <c r="H157">
        <v>2016</v>
      </c>
      <c r="I157" t="s">
        <v>16</v>
      </c>
      <c r="J157" t="s">
        <v>150</v>
      </c>
    </row>
    <row r="158" spans="1:10" ht="30">
      <c r="A158" t="str">
        <f t="shared" si="4"/>
        <v>2016-05-05</v>
      </c>
      <c r="B158" t="str">
        <f>"1930"</f>
        <v>1930</v>
      </c>
      <c r="C158" t="s">
        <v>300</v>
      </c>
      <c r="E158" t="s">
        <v>47</v>
      </c>
      <c r="G158" s="1" t="s">
        <v>301</v>
      </c>
      <c r="H158">
        <v>0</v>
      </c>
      <c r="I158" t="s">
        <v>16</v>
      </c>
      <c r="J158" t="s">
        <v>221</v>
      </c>
    </row>
    <row r="159" spans="1:10" ht="45">
      <c r="A159" t="str">
        <f t="shared" si="4"/>
        <v>2016-05-05</v>
      </c>
      <c r="B159" t="str">
        <f>"2100"</f>
        <v>2100</v>
      </c>
      <c r="C159" t="s">
        <v>163</v>
      </c>
      <c r="E159" t="s">
        <v>47</v>
      </c>
      <c r="G159" s="1" t="s">
        <v>164</v>
      </c>
      <c r="H159">
        <v>2016</v>
      </c>
      <c r="I159" t="s">
        <v>16</v>
      </c>
      <c r="J159" t="s">
        <v>53</v>
      </c>
    </row>
    <row r="160" spans="1:10" ht="45">
      <c r="A160" t="str">
        <f t="shared" si="4"/>
        <v>2016-05-05</v>
      </c>
      <c r="B160" t="str">
        <f>"2130"</f>
        <v>2130</v>
      </c>
      <c r="C160" t="s">
        <v>302</v>
      </c>
      <c r="D160" t="s">
        <v>15</v>
      </c>
      <c r="E160" t="s">
        <v>70</v>
      </c>
      <c r="G160" s="1" t="s">
        <v>303</v>
      </c>
      <c r="H160">
        <v>1980</v>
      </c>
      <c r="I160" t="s">
        <v>16</v>
      </c>
      <c r="J160" t="s">
        <v>304</v>
      </c>
    </row>
    <row r="161" spans="1:10" ht="45">
      <c r="A161" t="str">
        <f t="shared" si="4"/>
        <v>2016-05-05</v>
      </c>
      <c r="B161" t="str">
        <f>"2300"</f>
        <v>2300</v>
      </c>
      <c r="C161" t="s">
        <v>305</v>
      </c>
      <c r="E161" t="s">
        <v>70</v>
      </c>
      <c r="F161" t="s">
        <v>199</v>
      </c>
      <c r="G161" s="1" t="s">
        <v>306</v>
      </c>
      <c r="H161">
        <v>0</v>
      </c>
      <c r="I161" t="s">
        <v>16</v>
      </c>
      <c r="J161" t="s">
        <v>86</v>
      </c>
    </row>
    <row r="162" spans="1:10" ht="45">
      <c r="A162" t="str">
        <f aca="true" t="shared" si="5" ref="A162:A192">"2016-05-06"</f>
        <v>2016-05-06</v>
      </c>
      <c r="B162" t="str">
        <f>"0000"</f>
        <v>0000</v>
      </c>
      <c r="C162" t="s">
        <v>96</v>
      </c>
      <c r="E162" t="s">
        <v>70</v>
      </c>
      <c r="F162" t="s">
        <v>89</v>
      </c>
      <c r="G162" s="1" t="s">
        <v>278</v>
      </c>
      <c r="H162">
        <v>2012</v>
      </c>
      <c r="I162" t="s">
        <v>16</v>
      </c>
      <c r="J162" t="s">
        <v>280</v>
      </c>
    </row>
    <row r="163" spans="1:10" ht="45">
      <c r="A163" t="str">
        <f t="shared" si="5"/>
        <v>2016-05-06</v>
      </c>
      <c r="B163" t="str">
        <f>"0600"</f>
        <v>0600</v>
      </c>
      <c r="C163" t="s">
        <v>26</v>
      </c>
      <c r="D163" t="s">
        <v>307</v>
      </c>
      <c r="E163" t="s">
        <v>19</v>
      </c>
      <c r="G163" s="1" t="s">
        <v>27</v>
      </c>
      <c r="H163">
        <v>2005</v>
      </c>
      <c r="I163" t="s">
        <v>22</v>
      </c>
      <c r="J163" t="s">
        <v>29</v>
      </c>
    </row>
    <row r="164" spans="1:10" ht="45">
      <c r="A164" t="str">
        <f t="shared" si="5"/>
        <v>2016-05-06</v>
      </c>
      <c r="B164" t="str">
        <f>"0630"</f>
        <v>0630</v>
      </c>
      <c r="C164" t="s">
        <v>33</v>
      </c>
      <c r="D164" t="s">
        <v>308</v>
      </c>
      <c r="E164" t="s">
        <v>19</v>
      </c>
      <c r="G164" s="1" t="s">
        <v>34</v>
      </c>
      <c r="H164">
        <v>2010</v>
      </c>
      <c r="I164" t="s">
        <v>22</v>
      </c>
      <c r="J164" t="s">
        <v>109</v>
      </c>
    </row>
    <row r="165" spans="1:10" ht="15">
      <c r="A165" t="str">
        <f t="shared" si="5"/>
        <v>2016-05-06</v>
      </c>
      <c r="B165" t="str">
        <f>"0700"</f>
        <v>0700</v>
      </c>
      <c r="C165" t="s">
        <v>383</v>
      </c>
      <c r="D165" t="s">
        <v>309</v>
      </c>
      <c r="E165" t="s">
        <v>19</v>
      </c>
      <c r="G165" s="1" t="s">
        <v>15</v>
      </c>
      <c r="H165">
        <v>2015</v>
      </c>
      <c r="I165" t="s">
        <v>16</v>
      </c>
      <c r="J165" t="s">
        <v>109</v>
      </c>
    </row>
    <row r="166" spans="1:10" ht="45">
      <c r="A166" t="str">
        <f t="shared" si="5"/>
        <v>2016-05-06</v>
      </c>
      <c r="B166" t="str">
        <f>"0730"</f>
        <v>0730</v>
      </c>
      <c r="C166" t="s">
        <v>41</v>
      </c>
      <c r="D166" t="s">
        <v>43</v>
      </c>
      <c r="E166" t="s">
        <v>19</v>
      </c>
      <c r="G166" s="1" t="s">
        <v>42</v>
      </c>
      <c r="H166">
        <v>2012</v>
      </c>
      <c r="I166" t="s">
        <v>16</v>
      </c>
      <c r="J166" t="s">
        <v>29</v>
      </c>
    </row>
    <row r="167" spans="1:10" ht="45">
      <c r="A167" t="str">
        <f t="shared" si="5"/>
        <v>2016-05-06</v>
      </c>
      <c r="B167" t="str">
        <f>"0800"</f>
        <v>0800</v>
      </c>
      <c r="C167" t="s">
        <v>37</v>
      </c>
      <c r="D167" t="s">
        <v>311</v>
      </c>
      <c r="E167" t="s">
        <v>19</v>
      </c>
      <c r="G167" s="1" t="s">
        <v>310</v>
      </c>
      <c r="H167">
        <v>0</v>
      </c>
      <c r="I167" t="s">
        <v>16</v>
      </c>
      <c r="J167" t="s">
        <v>40</v>
      </c>
    </row>
    <row r="168" spans="1:10" ht="30">
      <c r="A168" t="str">
        <f t="shared" si="5"/>
        <v>2016-05-06</v>
      </c>
      <c r="B168" t="str">
        <f>"0830"</f>
        <v>0830</v>
      </c>
      <c r="C168" t="s">
        <v>117</v>
      </c>
      <c r="D168" t="s">
        <v>313</v>
      </c>
      <c r="E168" t="s">
        <v>70</v>
      </c>
      <c r="F168" t="s">
        <v>312</v>
      </c>
      <c r="G168" s="1" t="s">
        <v>118</v>
      </c>
      <c r="H168">
        <v>2014</v>
      </c>
      <c r="I168" t="s">
        <v>16</v>
      </c>
      <c r="J168" t="s">
        <v>109</v>
      </c>
    </row>
    <row r="169" spans="1:10" ht="45">
      <c r="A169" t="str">
        <f t="shared" si="5"/>
        <v>2016-05-06</v>
      </c>
      <c r="B169" t="str">
        <f>"0900"</f>
        <v>0900</v>
      </c>
      <c r="C169" t="s">
        <v>120</v>
      </c>
      <c r="E169" t="s">
        <v>70</v>
      </c>
      <c r="G169" s="1" t="s">
        <v>121</v>
      </c>
      <c r="H169">
        <v>2014</v>
      </c>
      <c r="I169" t="s">
        <v>22</v>
      </c>
      <c r="J169" t="s">
        <v>68</v>
      </c>
    </row>
    <row r="170" spans="1:10" ht="45">
      <c r="A170" t="str">
        <f t="shared" si="5"/>
        <v>2016-05-06</v>
      </c>
      <c r="B170" t="str">
        <f>"0930"</f>
        <v>0930</v>
      </c>
      <c r="C170" t="s">
        <v>122</v>
      </c>
      <c r="D170" t="s">
        <v>314</v>
      </c>
      <c r="E170" t="s">
        <v>70</v>
      </c>
      <c r="G170" s="1" t="s">
        <v>123</v>
      </c>
      <c r="H170">
        <v>1982</v>
      </c>
      <c r="I170" t="s">
        <v>125</v>
      </c>
      <c r="J170" t="s">
        <v>116</v>
      </c>
    </row>
    <row r="171" spans="1:10" ht="30">
      <c r="A171" t="str">
        <f t="shared" si="5"/>
        <v>2016-05-06</v>
      </c>
      <c r="B171" t="str">
        <f>"1000"</f>
        <v>1000</v>
      </c>
      <c r="C171" t="s">
        <v>300</v>
      </c>
      <c r="E171" t="s">
        <v>47</v>
      </c>
      <c r="G171" s="1" t="s">
        <v>301</v>
      </c>
      <c r="H171">
        <v>0</v>
      </c>
      <c r="I171" t="s">
        <v>16</v>
      </c>
      <c r="J171" t="s">
        <v>221</v>
      </c>
    </row>
    <row r="172" spans="1:10" ht="45">
      <c r="A172" t="str">
        <f t="shared" si="5"/>
        <v>2016-05-06</v>
      </c>
      <c r="B172" t="str">
        <f>"1130"</f>
        <v>1130</v>
      </c>
      <c r="C172" t="s">
        <v>302</v>
      </c>
      <c r="D172" t="s">
        <v>15</v>
      </c>
      <c r="E172" t="s">
        <v>70</v>
      </c>
      <c r="G172" s="1" t="s">
        <v>303</v>
      </c>
      <c r="H172">
        <v>1980</v>
      </c>
      <c r="I172" t="s">
        <v>16</v>
      </c>
      <c r="J172" t="s">
        <v>304</v>
      </c>
    </row>
    <row r="173" spans="1:10" ht="45">
      <c r="A173" t="str">
        <f t="shared" si="5"/>
        <v>2016-05-06</v>
      </c>
      <c r="B173" t="str">
        <f>"1300"</f>
        <v>1300</v>
      </c>
      <c r="C173" t="s">
        <v>305</v>
      </c>
      <c r="E173" t="s">
        <v>70</v>
      </c>
      <c r="F173" t="s">
        <v>199</v>
      </c>
      <c r="G173" s="1" t="s">
        <v>306</v>
      </c>
      <c r="H173">
        <v>0</v>
      </c>
      <c r="I173" t="s">
        <v>16</v>
      </c>
      <c r="J173" t="s">
        <v>86</v>
      </c>
    </row>
    <row r="174" spans="1:10" ht="45">
      <c r="A174" t="str">
        <f t="shared" si="5"/>
        <v>2016-05-06</v>
      </c>
      <c r="B174" t="str">
        <f>"1400"</f>
        <v>1400</v>
      </c>
      <c r="C174" t="s">
        <v>315</v>
      </c>
      <c r="E174" t="s">
        <v>88</v>
      </c>
      <c r="F174" t="s">
        <v>270</v>
      </c>
      <c r="G174" s="1" t="s">
        <v>316</v>
      </c>
      <c r="H174">
        <v>0</v>
      </c>
      <c r="I174" t="s">
        <v>22</v>
      </c>
      <c r="J174" t="s">
        <v>36</v>
      </c>
    </row>
    <row r="175" spans="1:10" ht="45">
      <c r="A175" t="str">
        <f t="shared" si="5"/>
        <v>2016-05-06</v>
      </c>
      <c r="B175" t="str">
        <f>"1430"</f>
        <v>1430</v>
      </c>
      <c r="C175" t="s">
        <v>37</v>
      </c>
      <c r="D175" t="s">
        <v>311</v>
      </c>
      <c r="E175" t="s">
        <v>19</v>
      </c>
      <c r="G175" s="1" t="s">
        <v>310</v>
      </c>
      <c r="H175">
        <v>0</v>
      </c>
      <c r="I175" t="s">
        <v>16</v>
      </c>
      <c r="J175" t="s">
        <v>40</v>
      </c>
    </row>
    <row r="176" spans="1:10" ht="30">
      <c r="A176" t="str">
        <f t="shared" si="5"/>
        <v>2016-05-06</v>
      </c>
      <c r="B176" t="str">
        <f>"1500"</f>
        <v>1500</v>
      </c>
      <c r="C176" t="s">
        <v>135</v>
      </c>
      <c r="G176" s="1" t="s">
        <v>136</v>
      </c>
      <c r="H176">
        <v>2007</v>
      </c>
      <c r="I176" t="s">
        <v>16</v>
      </c>
      <c r="J176" t="s">
        <v>36</v>
      </c>
    </row>
    <row r="177" spans="1:10" ht="45">
      <c r="A177" t="str">
        <f t="shared" si="5"/>
        <v>2016-05-06</v>
      </c>
      <c r="B177" t="str">
        <f>"1530"</f>
        <v>1530</v>
      </c>
      <c r="C177" t="s">
        <v>41</v>
      </c>
      <c r="D177" t="s">
        <v>43</v>
      </c>
      <c r="E177" t="s">
        <v>19</v>
      </c>
      <c r="G177" s="1" t="s">
        <v>42</v>
      </c>
      <c r="H177">
        <v>2012</v>
      </c>
      <c r="I177" t="s">
        <v>16</v>
      </c>
      <c r="J177" t="s">
        <v>29</v>
      </c>
    </row>
    <row r="178" spans="1:10" ht="30">
      <c r="A178" t="str">
        <f t="shared" si="5"/>
        <v>2016-05-06</v>
      </c>
      <c r="B178" t="str">
        <f>"1600"</f>
        <v>1600</v>
      </c>
      <c r="C178" t="s">
        <v>117</v>
      </c>
      <c r="D178" t="s">
        <v>313</v>
      </c>
      <c r="E178" t="s">
        <v>70</v>
      </c>
      <c r="F178" t="s">
        <v>312</v>
      </c>
      <c r="G178" s="1" t="s">
        <v>118</v>
      </c>
      <c r="H178">
        <v>2014</v>
      </c>
      <c r="I178" t="s">
        <v>16</v>
      </c>
      <c r="J178" t="s">
        <v>109</v>
      </c>
    </row>
    <row r="179" spans="1:10" ht="45">
      <c r="A179" t="str">
        <f t="shared" si="5"/>
        <v>2016-05-06</v>
      </c>
      <c r="B179" t="str">
        <f>"1630"</f>
        <v>1630</v>
      </c>
      <c r="C179" t="s">
        <v>120</v>
      </c>
      <c r="E179" t="s">
        <v>70</v>
      </c>
      <c r="G179" s="1" t="s">
        <v>121</v>
      </c>
      <c r="H179">
        <v>2014</v>
      </c>
      <c r="I179" t="s">
        <v>22</v>
      </c>
      <c r="J179" t="s">
        <v>68</v>
      </c>
    </row>
    <row r="180" spans="1:10" ht="45">
      <c r="A180" t="str">
        <f t="shared" si="5"/>
        <v>2016-05-06</v>
      </c>
      <c r="B180" t="str">
        <f>"1700"</f>
        <v>1700</v>
      </c>
      <c r="C180" t="s">
        <v>122</v>
      </c>
      <c r="D180" t="s">
        <v>314</v>
      </c>
      <c r="E180" t="s">
        <v>70</v>
      </c>
      <c r="G180" s="1" t="s">
        <v>123</v>
      </c>
      <c r="H180">
        <v>1982</v>
      </c>
      <c r="I180" t="s">
        <v>125</v>
      </c>
      <c r="J180" t="s">
        <v>116</v>
      </c>
    </row>
    <row r="181" spans="1:10" ht="45">
      <c r="A181" t="str">
        <f t="shared" si="5"/>
        <v>2016-05-06</v>
      </c>
      <c r="B181" t="str">
        <f>"1730"</f>
        <v>1730</v>
      </c>
      <c r="C181" t="s">
        <v>137</v>
      </c>
      <c r="D181" t="s">
        <v>292</v>
      </c>
      <c r="E181" t="s">
        <v>19</v>
      </c>
      <c r="G181" s="1" t="s">
        <v>138</v>
      </c>
      <c r="H181">
        <v>0</v>
      </c>
      <c r="I181" t="s">
        <v>22</v>
      </c>
      <c r="J181" t="s">
        <v>109</v>
      </c>
    </row>
    <row r="182" spans="1:10" ht="45">
      <c r="A182" t="str">
        <f t="shared" si="5"/>
        <v>2016-05-06</v>
      </c>
      <c r="B182" t="str">
        <f>"1800"</f>
        <v>1800</v>
      </c>
      <c r="C182" t="s">
        <v>212</v>
      </c>
      <c r="D182" t="s">
        <v>317</v>
      </c>
      <c r="E182" t="s">
        <v>19</v>
      </c>
      <c r="G182" s="1" t="s">
        <v>213</v>
      </c>
      <c r="H182">
        <v>0</v>
      </c>
      <c r="I182" t="s">
        <v>16</v>
      </c>
      <c r="J182" t="s">
        <v>116</v>
      </c>
    </row>
    <row r="183" spans="1:10" ht="45">
      <c r="A183" t="str">
        <f t="shared" si="5"/>
        <v>2016-05-06</v>
      </c>
      <c r="B183" t="str">
        <f>"1830"</f>
        <v>1830</v>
      </c>
      <c r="C183" t="s">
        <v>142</v>
      </c>
      <c r="D183" t="s">
        <v>318</v>
      </c>
      <c r="E183" t="s">
        <v>70</v>
      </c>
      <c r="G183" s="1" t="s">
        <v>143</v>
      </c>
      <c r="H183">
        <v>0</v>
      </c>
      <c r="I183" t="s">
        <v>77</v>
      </c>
      <c r="J183" t="s">
        <v>40</v>
      </c>
    </row>
    <row r="184" spans="1:10" ht="45">
      <c r="A184" t="str">
        <f t="shared" si="5"/>
        <v>2016-05-06</v>
      </c>
      <c r="B184" t="str">
        <f>"1900"</f>
        <v>1900</v>
      </c>
      <c r="C184" t="s">
        <v>319</v>
      </c>
      <c r="D184" t="s">
        <v>321</v>
      </c>
      <c r="E184" t="s">
        <v>19</v>
      </c>
      <c r="G184" s="1" t="s">
        <v>320</v>
      </c>
      <c r="H184">
        <v>0</v>
      </c>
      <c r="I184" t="s">
        <v>16</v>
      </c>
      <c r="J184" t="s">
        <v>25</v>
      </c>
    </row>
    <row r="185" spans="1:10" ht="45">
      <c r="A185" t="str">
        <f t="shared" si="5"/>
        <v>2016-05-06</v>
      </c>
      <c r="B185" t="str">
        <f>"1920"</f>
        <v>1920</v>
      </c>
      <c r="C185" t="s">
        <v>148</v>
      </c>
      <c r="E185" t="s">
        <v>47</v>
      </c>
      <c r="G185" s="1" t="s">
        <v>149</v>
      </c>
      <c r="H185">
        <v>2016</v>
      </c>
      <c r="I185" t="s">
        <v>16</v>
      </c>
      <c r="J185" t="s">
        <v>150</v>
      </c>
    </row>
    <row r="186" spans="1:10" ht="45">
      <c r="A186" t="str">
        <f t="shared" si="5"/>
        <v>2016-05-06</v>
      </c>
      <c r="B186" t="str">
        <f>"1930"</f>
        <v>1930</v>
      </c>
      <c r="C186" t="s">
        <v>322</v>
      </c>
      <c r="E186" t="s">
        <v>19</v>
      </c>
      <c r="G186" s="1" t="s">
        <v>323</v>
      </c>
      <c r="H186">
        <v>2012</v>
      </c>
      <c r="I186" t="s">
        <v>15</v>
      </c>
      <c r="J186" t="s">
        <v>324</v>
      </c>
    </row>
    <row r="187" spans="1:10" ht="15">
      <c r="A187" t="str">
        <f t="shared" si="5"/>
        <v>2016-05-06</v>
      </c>
      <c r="B187" t="str">
        <f>"2030"</f>
        <v>2030</v>
      </c>
      <c r="C187" t="s">
        <v>325</v>
      </c>
      <c r="E187" t="s">
        <v>88</v>
      </c>
      <c r="F187" t="s">
        <v>326</v>
      </c>
      <c r="G187" s="1" t="s">
        <v>327</v>
      </c>
      <c r="H187">
        <v>2007</v>
      </c>
      <c r="I187" t="s">
        <v>94</v>
      </c>
      <c r="J187" t="s">
        <v>202</v>
      </c>
    </row>
    <row r="188" spans="1:10" ht="60">
      <c r="A188" t="str">
        <f t="shared" si="5"/>
        <v>2016-05-06</v>
      </c>
      <c r="B188" t="str">
        <f>"2100"</f>
        <v>2100</v>
      </c>
      <c r="C188" t="s">
        <v>50</v>
      </c>
      <c r="E188" t="s">
        <v>47</v>
      </c>
      <c r="G188" s="1" t="s">
        <v>51</v>
      </c>
      <c r="H188">
        <v>2016</v>
      </c>
      <c r="I188" t="s">
        <v>16</v>
      </c>
      <c r="J188" t="s">
        <v>53</v>
      </c>
    </row>
    <row r="189" spans="1:10" ht="30">
      <c r="A189" t="str">
        <f t="shared" si="5"/>
        <v>2016-05-06</v>
      </c>
      <c r="B189" t="str">
        <f>"2130"</f>
        <v>2130</v>
      </c>
      <c r="C189" t="s">
        <v>328</v>
      </c>
      <c r="G189" s="1" t="s">
        <v>329</v>
      </c>
      <c r="H189">
        <v>2004</v>
      </c>
      <c r="I189" t="s">
        <v>94</v>
      </c>
      <c r="J189" t="s">
        <v>109</v>
      </c>
    </row>
    <row r="190" spans="1:10" ht="45">
      <c r="A190" t="str">
        <f t="shared" si="5"/>
        <v>2016-05-06</v>
      </c>
      <c r="B190" t="str">
        <f>"2200"</f>
        <v>2200</v>
      </c>
      <c r="C190" t="s">
        <v>330</v>
      </c>
      <c r="E190" t="s">
        <v>70</v>
      </c>
      <c r="F190" t="s">
        <v>158</v>
      </c>
      <c r="G190" s="1" t="s">
        <v>331</v>
      </c>
      <c r="H190">
        <v>2009</v>
      </c>
      <c r="I190" t="s">
        <v>332</v>
      </c>
      <c r="J190" t="s">
        <v>36</v>
      </c>
    </row>
    <row r="191" spans="1:10" ht="45">
      <c r="A191" t="str">
        <f t="shared" si="5"/>
        <v>2016-05-06</v>
      </c>
      <c r="B191" t="str">
        <f>"2230"</f>
        <v>2230</v>
      </c>
      <c r="C191" t="s">
        <v>333</v>
      </c>
      <c r="D191" t="s">
        <v>335</v>
      </c>
      <c r="E191" t="s">
        <v>19</v>
      </c>
      <c r="G191" s="1" t="s">
        <v>334</v>
      </c>
      <c r="H191">
        <v>0</v>
      </c>
      <c r="I191" t="s">
        <v>16</v>
      </c>
      <c r="J191" t="s">
        <v>36</v>
      </c>
    </row>
    <row r="192" spans="1:10" ht="45">
      <c r="A192" t="str">
        <f t="shared" si="5"/>
        <v>2016-05-06</v>
      </c>
      <c r="B192" t="str">
        <f>"2300"</f>
        <v>2300</v>
      </c>
      <c r="C192" t="s">
        <v>336</v>
      </c>
      <c r="D192" t="s">
        <v>338</v>
      </c>
      <c r="E192" t="s">
        <v>70</v>
      </c>
      <c r="G192" s="1" t="s">
        <v>337</v>
      </c>
      <c r="H192">
        <v>2013</v>
      </c>
      <c r="I192" t="s">
        <v>94</v>
      </c>
      <c r="J192" t="s">
        <v>281</v>
      </c>
    </row>
    <row r="193" spans="1:10" ht="30">
      <c r="A193" t="str">
        <f aca="true" t="shared" si="6" ref="A193:A221">"2016-05-07"</f>
        <v>2016-05-07</v>
      </c>
      <c r="B193" t="str">
        <f>"0000"</f>
        <v>0000</v>
      </c>
      <c r="C193" t="s">
        <v>10</v>
      </c>
      <c r="D193" t="s">
        <v>339</v>
      </c>
      <c r="E193" t="s">
        <v>11</v>
      </c>
      <c r="F193" t="s">
        <v>12</v>
      </c>
      <c r="G193" s="1" t="s">
        <v>13</v>
      </c>
      <c r="H193">
        <v>0</v>
      </c>
      <c r="I193" t="s">
        <v>16</v>
      </c>
      <c r="J193" t="s">
        <v>99</v>
      </c>
    </row>
    <row r="194" spans="1:10" ht="45">
      <c r="A194" t="str">
        <f t="shared" si="6"/>
        <v>2016-05-07</v>
      </c>
      <c r="B194" t="str">
        <f>"0400"</f>
        <v>0400</v>
      </c>
      <c r="C194" t="s">
        <v>239</v>
      </c>
      <c r="D194" t="s">
        <v>340</v>
      </c>
      <c r="E194" t="s">
        <v>70</v>
      </c>
      <c r="G194" s="1" t="s">
        <v>240</v>
      </c>
      <c r="H194">
        <v>2015</v>
      </c>
      <c r="I194" t="s">
        <v>16</v>
      </c>
      <c r="J194" t="s">
        <v>242</v>
      </c>
    </row>
    <row r="195" spans="1:10" ht="60">
      <c r="A195" t="str">
        <f t="shared" si="6"/>
        <v>2016-05-07</v>
      </c>
      <c r="B195" t="str">
        <f>"0500"</f>
        <v>0500</v>
      </c>
      <c r="C195" t="s">
        <v>341</v>
      </c>
      <c r="D195" t="s">
        <v>343</v>
      </c>
      <c r="E195" t="s">
        <v>19</v>
      </c>
      <c r="G195" s="1" t="s">
        <v>342</v>
      </c>
      <c r="H195">
        <v>0</v>
      </c>
      <c r="I195" t="s">
        <v>16</v>
      </c>
      <c r="J195" t="s">
        <v>99</v>
      </c>
    </row>
    <row r="196" spans="1:10" ht="45">
      <c r="A196" t="str">
        <f t="shared" si="6"/>
        <v>2016-05-07</v>
      </c>
      <c r="B196" t="str">
        <f>"0600"</f>
        <v>0600</v>
      </c>
      <c r="C196" t="s">
        <v>18</v>
      </c>
      <c r="D196" t="s">
        <v>344</v>
      </c>
      <c r="E196" t="s">
        <v>19</v>
      </c>
      <c r="G196" s="1" t="s">
        <v>20</v>
      </c>
      <c r="H196">
        <v>2002</v>
      </c>
      <c r="I196" t="s">
        <v>22</v>
      </c>
      <c r="J196" t="s">
        <v>23</v>
      </c>
    </row>
    <row r="197" spans="1:10" ht="45">
      <c r="A197" t="str">
        <f t="shared" si="6"/>
        <v>2016-05-07</v>
      </c>
      <c r="B197" t="str">
        <f>"0615"</f>
        <v>0615</v>
      </c>
      <c r="C197" t="s">
        <v>18</v>
      </c>
      <c r="D197" t="s">
        <v>345</v>
      </c>
      <c r="E197" t="s">
        <v>19</v>
      </c>
      <c r="G197" s="1" t="s">
        <v>20</v>
      </c>
      <c r="H197">
        <v>2002</v>
      </c>
      <c r="I197" t="s">
        <v>22</v>
      </c>
      <c r="J197" t="s">
        <v>25</v>
      </c>
    </row>
    <row r="198" spans="1:10" ht="45">
      <c r="A198" t="str">
        <f t="shared" si="6"/>
        <v>2016-05-07</v>
      </c>
      <c r="B198" t="str">
        <f>"0630"</f>
        <v>0630</v>
      </c>
      <c r="C198" t="s">
        <v>26</v>
      </c>
      <c r="D198" t="s">
        <v>346</v>
      </c>
      <c r="E198" t="s">
        <v>19</v>
      </c>
      <c r="G198" s="1" t="s">
        <v>27</v>
      </c>
      <c r="H198">
        <v>2005</v>
      </c>
      <c r="I198" t="s">
        <v>22</v>
      </c>
      <c r="J198" t="s">
        <v>29</v>
      </c>
    </row>
    <row r="199" spans="1:10" ht="45">
      <c r="A199" t="str">
        <f t="shared" si="6"/>
        <v>2016-05-07</v>
      </c>
      <c r="B199" t="str">
        <f>"0700"</f>
        <v>0700</v>
      </c>
      <c r="C199" t="s">
        <v>30</v>
      </c>
      <c r="D199" t="s">
        <v>347</v>
      </c>
      <c r="E199" t="s">
        <v>19</v>
      </c>
      <c r="G199" s="1" t="s">
        <v>31</v>
      </c>
      <c r="H199">
        <v>2014</v>
      </c>
      <c r="I199" t="s">
        <v>16</v>
      </c>
      <c r="J199" t="s">
        <v>80</v>
      </c>
    </row>
    <row r="200" spans="1:10" ht="45">
      <c r="A200" t="str">
        <f t="shared" si="6"/>
        <v>2016-05-07</v>
      </c>
      <c r="B200" t="str">
        <f>"0730"</f>
        <v>0730</v>
      </c>
      <c r="C200" t="s">
        <v>33</v>
      </c>
      <c r="D200" t="s">
        <v>348</v>
      </c>
      <c r="E200" t="s">
        <v>19</v>
      </c>
      <c r="G200" s="1" t="s">
        <v>34</v>
      </c>
      <c r="H200">
        <v>2010</v>
      </c>
      <c r="I200" t="s">
        <v>22</v>
      </c>
      <c r="J200" t="s">
        <v>36</v>
      </c>
    </row>
    <row r="201" spans="1:10" ht="45">
      <c r="A201" t="str">
        <f t="shared" si="6"/>
        <v>2016-05-07</v>
      </c>
      <c r="B201" t="str">
        <f>"0800"</f>
        <v>0800</v>
      </c>
      <c r="C201" t="s">
        <v>37</v>
      </c>
      <c r="D201" t="s">
        <v>289</v>
      </c>
      <c r="E201" t="s">
        <v>19</v>
      </c>
      <c r="G201" s="1" t="s">
        <v>288</v>
      </c>
      <c r="H201">
        <v>0</v>
      </c>
      <c r="I201" t="s">
        <v>16</v>
      </c>
      <c r="J201" t="s">
        <v>80</v>
      </c>
    </row>
    <row r="202" spans="1:10" ht="30">
      <c r="A202" t="str">
        <f t="shared" si="6"/>
        <v>2016-05-07</v>
      </c>
      <c r="B202" t="str">
        <f>"0830"</f>
        <v>0830</v>
      </c>
      <c r="C202" t="s">
        <v>41</v>
      </c>
      <c r="D202" t="s">
        <v>350</v>
      </c>
      <c r="E202" t="s">
        <v>19</v>
      </c>
      <c r="G202" s="1" t="s">
        <v>349</v>
      </c>
      <c r="H202">
        <v>2012</v>
      </c>
      <c r="I202" t="s">
        <v>16</v>
      </c>
      <c r="J202" t="s">
        <v>29</v>
      </c>
    </row>
    <row r="203" spans="1:10" ht="45">
      <c r="A203" t="str">
        <f t="shared" si="6"/>
        <v>2016-05-07</v>
      </c>
      <c r="B203" t="str">
        <f>"0900"</f>
        <v>0900</v>
      </c>
      <c r="C203" t="s">
        <v>26</v>
      </c>
      <c r="D203" t="s">
        <v>185</v>
      </c>
      <c r="E203" t="s">
        <v>19</v>
      </c>
      <c r="G203" s="1" t="s">
        <v>27</v>
      </c>
      <c r="H203">
        <v>2005</v>
      </c>
      <c r="I203" t="s">
        <v>22</v>
      </c>
      <c r="J203" t="s">
        <v>29</v>
      </c>
    </row>
    <row r="204" spans="1:10" ht="45">
      <c r="A204" t="str">
        <f t="shared" si="6"/>
        <v>2016-05-07</v>
      </c>
      <c r="B204" t="str">
        <f>"0930"</f>
        <v>0930</v>
      </c>
      <c r="C204" t="s">
        <v>30</v>
      </c>
      <c r="D204" t="s">
        <v>351</v>
      </c>
      <c r="E204" t="s">
        <v>19</v>
      </c>
      <c r="G204" s="1" t="s">
        <v>31</v>
      </c>
      <c r="H204">
        <v>2014</v>
      </c>
      <c r="I204" t="s">
        <v>16</v>
      </c>
      <c r="J204" t="s">
        <v>36</v>
      </c>
    </row>
    <row r="205" spans="1:10" ht="45">
      <c r="A205" t="str">
        <f t="shared" si="6"/>
        <v>2016-05-07</v>
      </c>
      <c r="B205" t="str">
        <f>"1000"</f>
        <v>1000</v>
      </c>
      <c r="C205" t="s">
        <v>352</v>
      </c>
      <c r="E205" t="s">
        <v>70</v>
      </c>
      <c r="F205" t="s">
        <v>260</v>
      </c>
      <c r="G205" s="1" t="s">
        <v>353</v>
      </c>
      <c r="H205">
        <v>2014</v>
      </c>
      <c r="I205" t="s">
        <v>16</v>
      </c>
      <c r="J205" t="s">
        <v>86</v>
      </c>
    </row>
    <row r="206" spans="1:10" ht="45">
      <c r="A206" t="str">
        <f t="shared" si="6"/>
        <v>2016-05-07</v>
      </c>
      <c r="B206" t="str">
        <f>"1100"</f>
        <v>1100</v>
      </c>
      <c r="C206" t="s">
        <v>354</v>
      </c>
      <c r="E206" t="s">
        <v>70</v>
      </c>
      <c r="G206" s="1" t="s">
        <v>204</v>
      </c>
      <c r="H206">
        <v>1991</v>
      </c>
      <c r="I206" t="s">
        <v>16</v>
      </c>
      <c r="J206" t="s">
        <v>355</v>
      </c>
    </row>
    <row r="207" spans="1:10" ht="60">
      <c r="A207" t="str">
        <f t="shared" si="6"/>
        <v>2016-05-07</v>
      </c>
      <c r="B207" t="str">
        <f>"1200"</f>
        <v>1200</v>
      </c>
      <c r="C207" t="s">
        <v>50</v>
      </c>
      <c r="E207" t="s">
        <v>47</v>
      </c>
      <c r="G207" s="1" t="s">
        <v>51</v>
      </c>
      <c r="H207">
        <v>2016</v>
      </c>
      <c r="I207" t="s">
        <v>16</v>
      </c>
      <c r="J207" t="s">
        <v>53</v>
      </c>
    </row>
    <row r="208" spans="1:10" ht="60">
      <c r="A208" t="str">
        <f t="shared" si="6"/>
        <v>2016-05-07</v>
      </c>
      <c r="B208" t="str">
        <f>"1230"</f>
        <v>1230</v>
      </c>
      <c r="C208" t="s">
        <v>219</v>
      </c>
      <c r="E208" t="s">
        <v>47</v>
      </c>
      <c r="G208" s="1" t="s">
        <v>220</v>
      </c>
      <c r="H208">
        <v>2016</v>
      </c>
      <c r="I208" t="s">
        <v>16</v>
      </c>
      <c r="J208" t="s">
        <v>221</v>
      </c>
    </row>
    <row r="209" spans="1:10" ht="45">
      <c r="A209" t="str">
        <f t="shared" si="6"/>
        <v>2016-05-07</v>
      </c>
      <c r="B209" t="str">
        <f>"1400"</f>
        <v>1400</v>
      </c>
      <c r="C209" t="s">
        <v>293</v>
      </c>
      <c r="D209" t="s">
        <v>356</v>
      </c>
      <c r="E209" t="s">
        <v>70</v>
      </c>
      <c r="G209" s="1" t="s">
        <v>294</v>
      </c>
      <c r="H209">
        <v>0</v>
      </c>
      <c r="I209" t="s">
        <v>22</v>
      </c>
      <c r="J209" t="s">
        <v>296</v>
      </c>
    </row>
    <row r="210" spans="1:10" ht="45">
      <c r="A210" t="str">
        <f t="shared" si="6"/>
        <v>2016-05-07</v>
      </c>
      <c r="B210" t="str">
        <f>"1430"</f>
        <v>1430</v>
      </c>
      <c r="C210" t="s">
        <v>357</v>
      </c>
      <c r="E210" t="s">
        <v>19</v>
      </c>
      <c r="G210" s="1" t="s">
        <v>358</v>
      </c>
      <c r="H210">
        <v>0</v>
      </c>
      <c r="I210" t="s">
        <v>15</v>
      </c>
      <c r="J210" t="s">
        <v>109</v>
      </c>
    </row>
    <row r="211" spans="1:10" ht="45">
      <c r="A211" t="str">
        <f t="shared" si="6"/>
        <v>2016-05-07</v>
      </c>
      <c r="B211" t="str">
        <f>"1500"</f>
        <v>1500</v>
      </c>
      <c r="C211" t="s">
        <v>336</v>
      </c>
      <c r="D211" t="s">
        <v>338</v>
      </c>
      <c r="E211" t="s">
        <v>70</v>
      </c>
      <c r="G211" s="1" t="s">
        <v>337</v>
      </c>
      <c r="H211">
        <v>2013</v>
      </c>
      <c r="I211" t="s">
        <v>94</v>
      </c>
      <c r="J211" t="s">
        <v>281</v>
      </c>
    </row>
    <row r="212" spans="1:10" ht="45">
      <c r="A212" t="str">
        <f t="shared" si="6"/>
        <v>2016-05-07</v>
      </c>
      <c r="B212" t="str">
        <f>"1600"</f>
        <v>1600</v>
      </c>
      <c r="C212" t="s">
        <v>322</v>
      </c>
      <c r="E212" t="s">
        <v>19</v>
      </c>
      <c r="G212" s="1" t="s">
        <v>323</v>
      </c>
      <c r="H212">
        <v>2012</v>
      </c>
      <c r="I212" t="s">
        <v>15</v>
      </c>
      <c r="J212" t="s">
        <v>324</v>
      </c>
    </row>
    <row r="213" spans="1:10" ht="45">
      <c r="A213" t="str">
        <f t="shared" si="6"/>
        <v>2016-05-07</v>
      </c>
      <c r="B213" t="str">
        <f>"1700"</f>
        <v>1700</v>
      </c>
      <c r="C213" t="s">
        <v>137</v>
      </c>
      <c r="D213" t="s">
        <v>359</v>
      </c>
      <c r="E213" t="s">
        <v>19</v>
      </c>
      <c r="G213" s="1" t="s">
        <v>138</v>
      </c>
      <c r="H213">
        <v>0</v>
      </c>
      <c r="I213" t="s">
        <v>22</v>
      </c>
      <c r="J213" t="s">
        <v>109</v>
      </c>
    </row>
    <row r="214" spans="1:10" ht="45">
      <c r="A214" t="str">
        <f t="shared" si="6"/>
        <v>2016-05-07</v>
      </c>
      <c r="B214" t="str">
        <f>"1730"</f>
        <v>1730</v>
      </c>
      <c r="C214" t="s">
        <v>30</v>
      </c>
      <c r="D214" t="s">
        <v>360</v>
      </c>
      <c r="E214" t="s">
        <v>70</v>
      </c>
      <c r="G214" s="1" t="s">
        <v>31</v>
      </c>
      <c r="H214">
        <v>2014</v>
      </c>
      <c r="I214" t="s">
        <v>16</v>
      </c>
      <c r="J214" t="s">
        <v>36</v>
      </c>
    </row>
    <row r="215" spans="1:10" ht="45">
      <c r="A215" t="str">
        <f t="shared" si="6"/>
        <v>2016-05-07</v>
      </c>
      <c r="B215" t="str">
        <f>"1800"</f>
        <v>1800</v>
      </c>
      <c r="C215" t="s">
        <v>361</v>
      </c>
      <c r="G215" s="1" t="s">
        <v>362</v>
      </c>
      <c r="H215">
        <v>2016</v>
      </c>
      <c r="I215" t="s">
        <v>77</v>
      </c>
      <c r="J215" t="s">
        <v>363</v>
      </c>
    </row>
    <row r="216" spans="1:10" ht="45">
      <c r="A216" t="str">
        <f t="shared" si="6"/>
        <v>2016-05-07</v>
      </c>
      <c r="B216" t="str">
        <f>"1830"</f>
        <v>1830</v>
      </c>
      <c r="C216" t="s">
        <v>65</v>
      </c>
      <c r="D216" t="s">
        <v>364</v>
      </c>
      <c r="E216" t="s">
        <v>19</v>
      </c>
      <c r="G216" s="1" t="s">
        <v>66</v>
      </c>
      <c r="H216">
        <v>0</v>
      </c>
      <c r="I216" t="s">
        <v>22</v>
      </c>
      <c r="J216" t="s">
        <v>68</v>
      </c>
    </row>
    <row r="217" spans="1:10" ht="45">
      <c r="A217" t="str">
        <f t="shared" si="6"/>
        <v>2016-05-07</v>
      </c>
      <c r="B217" t="str">
        <f>"1900"</f>
        <v>1900</v>
      </c>
      <c r="C217" t="s">
        <v>365</v>
      </c>
      <c r="D217" t="s">
        <v>367</v>
      </c>
      <c r="E217" t="s">
        <v>19</v>
      </c>
      <c r="G217" s="1" t="s">
        <v>366</v>
      </c>
      <c r="H217">
        <v>2011</v>
      </c>
      <c r="I217" t="s">
        <v>22</v>
      </c>
      <c r="J217" t="s">
        <v>109</v>
      </c>
    </row>
    <row r="218" spans="1:10" ht="45">
      <c r="A218" t="str">
        <f t="shared" si="6"/>
        <v>2016-05-07</v>
      </c>
      <c r="B218" t="str">
        <f>"1930"</f>
        <v>1930</v>
      </c>
      <c r="C218" t="s">
        <v>368</v>
      </c>
      <c r="E218" t="s">
        <v>19</v>
      </c>
      <c r="G218" s="1" t="s">
        <v>369</v>
      </c>
      <c r="H218">
        <v>2014</v>
      </c>
      <c r="I218" t="s">
        <v>16</v>
      </c>
      <c r="J218" t="s">
        <v>73</v>
      </c>
    </row>
    <row r="219" spans="1:10" ht="30">
      <c r="A219" t="str">
        <f t="shared" si="6"/>
        <v>2016-05-07</v>
      </c>
      <c r="B219" t="str">
        <f>"2030"</f>
        <v>2030</v>
      </c>
      <c r="C219" t="s">
        <v>370</v>
      </c>
      <c r="E219" t="s">
        <v>88</v>
      </c>
      <c r="F219" t="s">
        <v>158</v>
      </c>
      <c r="G219" s="1" t="s">
        <v>371</v>
      </c>
      <c r="H219">
        <v>2013</v>
      </c>
      <c r="I219" t="s">
        <v>94</v>
      </c>
      <c r="J219" t="s">
        <v>86</v>
      </c>
    </row>
    <row r="220" spans="1:10" ht="45">
      <c r="A220" t="str">
        <f t="shared" si="6"/>
        <v>2016-05-07</v>
      </c>
      <c r="B220" t="str">
        <f>"2130"</f>
        <v>2130</v>
      </c>
      <c r="C220" t="s">
        <v>372</v>
      </c>
      <c r="D220" t="s">
        <v>15</v>
      </c>
      <c r="E220" t="s">
        <v>11</v>
      </c>
      <c r="F220" t="s">
        <v>373</v>
      </c>
      <c r="G220" s="1" t="s">
        <v>374</v>
      </c>
      <c r="H220">
        <v>0</v>
      </c>
      <c r="I220" t="s">
        <v>94</v>
      </c>
      <c r="J220" t="s">
        <v>375</v>
      </c>
    </row>
    <row r="221" spans="1:10" ht="30">
      <c r="A221" t="str">
        <f t="shared" si="6"/>
        <v>2016-05-07</v>
      </c>
      <c r="B221" t="str">
        <f>"2300"</f>
        <v>2300</v>
      </c>
      <c r="C221" t="s">
        <v>376</v>
      </c>
      <c r="E221" t="s">
        <v>70</v>
      </c>
      <c r="G221" s="1" t="s">
        <v>377</v>
      </c>
      <c r="H221">
        <v>2012</v>
      </c>
      <c r="I221" t="s">
        <v>16</v>
      </c>
      <c r="J221" t="s">
        <v>378</v>
      </c>
    </row>
    <row r="222" spans="1:10" ht="30">
      <c r="A222" t="str">
        <f>"2016-05-08"</f>
        <v>2016-05-08</v>
      </c>
      <c r="B222" t="str">
        <f>"0000"</f>
        <v>0000</v>
      </c>
      <c r="C222" t="s">
        <v>10</v>
      </c>
      <c r="D222" t="s">
        <v>379</v>
      </c>
      <c r="E222" t="s">
        <v>11</v>
      </c>
      <c r="F222" t="s">
        <v>12</v>
      </c>
      <c r="G222" s="1" t="s">
        <v>13</v>
      </c>
      <c r="H222">
        <v>0</v>
      </c>
      <c r="I222" t="s">
        <v>16</v>
      </c>
      <c r="J222" t="s">
        <v>380</v>
      </c>
    </row>
    <row r="223" spans="1:10" ht="60">
      <c r="A223" t="str">
        <f>"2016-05-08"</f>
        <v>2016-05-08</v>
      </c>
      <c r="B223" t="str">
        <f>"0400"</f>
        <v>0400</v>
      </c>
      <c r="C223" t="s">
        <v>341</v>
      </c>
      <c r="D223" t="s">
        <v>381</v>
      </c>
      <c r="E223" t="s">
        <v>19</v>
      </c>
      <c r="G223" s="1" t="s">
        <v>342</v>
      </c>
      <c r="H223">
        <v>0</v>
      </c>
      <c r="I223" t="s">
        <v>16</v>
      </c>
      <c r="J223" t="s">
        <v>17</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dcterms:created xsi:type="dcterms:W3CDTF">2016-04-05T03:42:06Z</dcterms:created>
  <dcterms:modified xsi:type="dcterms:W3CDTF">2016-04-13T05:27:07Z</dcterms:modified>
  <cp:category/>
  <cp:version/>
  <cp:contentType/>
  <cp:contentStatus/>
</cp:coreProperties>
</file>