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395" windowHeight="10290" activeTab="0"/>
  </bookViews>
  <sheets>
    <sheet name=" NITV_EPG_Rpt604894" sheetId="1" r:id="rId1"/>
  </sheets>
  <definedNames/>
  <calcPr fullCalcOnLoad="1"/>
</workbook>
</file>

<file path=xl/sharedStrings.xml><?xml version="1.0" encoding="utf-8"?>
<sst xmlns="http://schemas.openxmlformats.org/spreadsheetml/2006/main" count="1384" uniqueCount="347">
  <si>
    <t>Date</t>
  </si>
  <si>
    <t>Start Time</t>
  </si>
  <si>
    <t>Title</t>
  </si>
  <si>
    <t>Classification</t>
  </si>
  <si>
    <t>Consumer Advice</t>
  </si>
  <si>
    <t>Digital Epg Synpopsis</t>
  </si>
  <si>
    <t>Episode Title</t>
  </si>
  <si>
    <t>Country of Origin</t>
  </si>
  <si>
    <t>Nominal Length</t>
  </si>
  <si>
    <t>Fusion With Casey Donovan</t>
  </si>
  <si>
    <t>PG</t>
  </si>
  <si>
    <t>"Fusion" is a prime time music program designed for audiences in their late teens and young adults with the added advantage of being of interest to music lovers of all ages.</t>
  </si>
  <si>
    <t xml:space="preserve"> </t>
  </si>
  <si>
    <t>53mins</t>
  </si>
  <si>
    <t>Welcome To Wapos Bay</t>
  </si>
  <si>
    <t>G</t>
  </si>
  <si>
    <t>The kids of Wapos Bay love adventure and their playground is a vast area that's been home to their Cree ancestors for millennia. As they explore the world around them, they learn respect &amp; cooperation</t>
  </si>
  <si>
    <t>Hardest Lesson, The</t>
  </si>
  <si>
    <t>CANADA</t>
  </si>
  <si>
    <t>23mins</t>
  </si>
  <si>
    <t>Waabiny Time</t>
  </si>
  <si>
    <t>My Moort, my family make me djoorabiny, they make me happy.</t>
  </si>
  <si>
    <t>Family And Friends</t>
  </si>
  <si>
    <t>AUSTRALIA</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</si>
  <si>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</si>
  <si>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</si>
  <si>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</si>
  <si>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</si>
  <si>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</si>
  <si>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24mins</t>
  </si>
  <si>
    <t>Mugu Kids</t>
  </si>
  <si>
    <t>Look, listen, learn and dance with Mugu Kids host Jub because she wants all the kids to move their bodies. Aunty Sharon Edgar - Jones teaches her kids some body part words in the Wanarruwa language.</t>
  </si>
  <si>
    <t>25mins</t>
  </si>
  <si>
    <t>Go Lingo</t>
  </si>
  <si>
    <t>A high energy game show packed with fun and challenges as students aged between 11-12 play a variety of hi-tech games using the latest in touch screen technology. Host Alanah Ahmat.</t>
  </si>
  <si>
    <t>Bushwhacked</t>
  </si>
  <si>
    <t>Brandon takes Kayne to the Great Barrier Reef to track down one of the greatest sights in the animals kingdom: baby turtles racing for the sea minutes after they are born.</t>
  </si>
  <si>
    <t>Turtles</t>
  </si>
  <si>
    <t>Hyundai A-League</t>
  </si>
  <si>
    <t>Semi Final 2 - Coverage of Semi Final 2 from the Hyundai-A League, Australia's premier football league. #sbsaleague</t>
  </si>
  <si>
    <t>A-League: Semi Final 2</t>
  </si>
  <si>
    <t>90mins</t>
  </si>
  <si>
    <t>Nitv News Week In Review</t>
  </si>
  <si>
    <t>NC</t>
  </si>
  <si>
    <t>NITV National News features the rich diversity of contemporary life within Aboriginal and Torres Strait Islander communities, broadening and redefining the news and current affairs landscape.</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</si>
  <si>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</si>
  <si>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</si>
  <si>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</si>
  <si>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</si>
  <si>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55mins</t>
  </si>
  <si>
    <t>Unearthed</t>
  </si>
  <si>
    <t>ROY SMITH is a young man working hard to keep his life together.  He's a single father, a mentor, a talented boxer and excels in in the game of Rugby League.</t>
  </si>
  <si>
    <t>Roy Smith</t>
  </si>
  <si>
    <t>14mins</t>
  </si>
  <si>
    <t>Queensland Murri Carnival 2014</t>
  </si>
  <si>
    <t>Grassroots rugby league at its best at the Queensland Murri Carnival from Redcliffe, QLD</t>
  </si>
  <si>
    <t>44mins</t>
  </si>
  <si>
    <t>44th Annual Koori Knockout</t>
  </si>
  <si>
    <t>Grassroots rugby league at its best at the 44th Annual Koori Knockout from Raymond Terace, NSW.</t>
  </si>
  <si>
    <t>80mins</t>
  </si>
  <si>
    <t>Flying Boomerangs</t>
  </si>
  <si>
    <t xml:space="preserve">a </t>
  </si>
  <si>
    <t>The Flying Boomerangs tour provides a cultural experience for these young Indigenous AFL players as they merge with local Indigenous communities in South Africa and show their skills on the park.</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</si>
  <si>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</si>
  <si>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</si>
  <si>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</si>
  <si>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</si>
  <si>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</si>
  <si>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Sir Vivian Richards</t>
  </si>
  <si>
    <t>54mins</t>
  </si>
  <si>
    <t>Native Planet Series 1</t>
  </si>
  <si>
    <t>Host Simon Baker takes you around the world and deep into fascinating Aboriginal communities and cultures waging a passionate defence of mother earth.</t>
  </si>
  <si>
    <t>Navajo</t>
  </si>
  <si>
    <t>45mins</t>
  </si>
  <si>
    <t>Deerskins, The</t>
  </si>
  <si>
    <t>Welcome To The Cheddarville</t>
  </si>
  <si>
    <t>22mins</t>
  </si>
  <si>
    <t>Fonko</t>
  </si>
  <si>
    <t>The great music revolutions of our times have come from Africa, and the next one is brewing there right now</t>
  </si>
  <si>
    <t>Angola And Ghana</t>
  </si>
  <si>
    <t>SWEDEN</t>
  </si>
  <si>
    <t>mins</t>
  </si>
  <si>
    <t>The Necessities Of Life</t>
  </si>
  <si>
    <t>Set in 1952. When a sick Inuit hunter becomes despondent after being sent to a city hospital, he is introduced to an orphan who serves as a translator and helps him to rediscover himself. (Canada)</t>
  </si>
  <si>
    <t>97mins</t>
  </si>
  <si>
    <t>Yorta Yorta Youth</t>
  </si>
  <si>
    <t>The Yorta Yorta Youth Journey is a week of speaking language, walking country, eating traditional foods, learning from elders and hanging out with other young Aboriginal kids.</t>
  </si>
  <si>
    <t>37mins</t>
  </si>
  <si>
    <t>Volumz</t>
  </si>
  <si>
    <t>Hosted by Alec Doomadgee, Volumz brings you music and interviews highlighting the best of the Australian Indigenous music scene.</t>
  </si>
  <si>
    <t>60mins</t>
  </si>
  <si>
    <t>59mins</t>
  </si>
  <si>
    <t>Tricks N Treats</t>
  </si>
  <si>
    <t xml:space="preserve">a w </t>
  </si>
  <si>
    <t>Mysterious Cities Of Gold</t>
  </si>
  <si>
    <t>The original 80s animation classic that follows a young orphan called Esteban as he searches the New World for both his father and the Mysterious Cities of Gold</t>
  </si>
  <si>
    <t>Great Legacy, The</t>
  </si>
  <si>
    <t>FRANCE</t>
  </si>
  <si>
    <t>27mins</t>
  </si>
  <si>
    <t>Look, listen, learn and dance with Mugu Kids host Jub. Jason Brown sings about dreaming under the moon and Uncle Warren Williams also performs his song, Skinny Frog.</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</si>
  <si>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</si>
  <si>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</si>
  <si>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</si>
  <si>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</si>
  <si>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Ngurra</t>
  </si>
  <si>
    <t>The community of Pipalyatjara is the most westerly community of the APY Lands in the deserts of central Australia. Elders Sean Williamson and Molly Miller provide an insight to life on their country.</t>
  </si>
  <si>
    <t>Pipalyatjara-Our Land, Our Future</t>
  </si>
  <si>
    <t>13mins</t>
  </si>
  <si>
    <t>Inseparable since school days, Yindjibarndi woman Allery Sandy and Marlene Harold are still the best of friends. Now in their late 50s, they lead us on a trip though Roebourne.</t>
  </si>
  <si>
    <t>Old Roebourne With Allery And Marlene</t>
  </si>
  <si>
    <t>Living Black</t>
  </si>
  <si>
    <t>Australia's leading Indigenous current affairs program, hosted by Karla Grant. #livingblacksbs</t>
  </si>
  <si>
    <t>52mins</t>
  </si>
  <si>
    <t>The Black Olive</t>
  </si>
  <si>
    <t>Mark Olive, a.k.a. The Black Olive, uses traditional, native Australian ingredients to give popular and contemporary recipes an indigenous overhaul.</t>
  </si>
  <si>
    <t>Possum Pie</t>
  </si>
  <si>
    <t>6mins</t>
  </si>
  <si>
    <t>Cash Money</t>
  </si>
  <si>
    <t>Have the life you want, with the one you want. Whatever dream you share - a wedding, a home, a holiday - you can reach it, if you do it together.</t>
  </si>
  <si>
    <t>Money Honey</t>
  </si>
  <si>
    <t>3mins</t>
  </si>
  <si>
    <t>Custodians</t>
  </si>
  <si>
    <t>Jason Brown is a Darriebrllum elder from the Bundaberg region in Queensland. He lives on Patty Island just outside the city and shows us his tribe's boundaries and some carved rocks.</t>
  </si>
  <si>
    <t>Darriebrillum - Bundaberg</t>
  </si>
  <si>
    <t>5mins</t>
  </si>
  <si>
    <t>Bikkies</t>
  </si>
  <si>
    <t>The Bikkies are a group of Tiwi women living and working in community that ride motorbikes and respond to issues in their community</t>
  </si>
  <si>
    <t>7mins</t>
  </si>
  <si>
    <t>NITV News</t>
  </si>
  <si>
    <t>Surviving</t>
  </si>
  <si>
    <t>Shannon Thorne has strong role models through his parents and is trying to carrying on the legacy of their work through his own work in Liverpool trying to improve the health and culture for his mob.</t>
  </si>
  <si>
    <t>Shannon Thorne</t>
  </si>
  <si>
    <t>Donna Marie Ifould lives in Broome and is a Bard woman.  She is the first Indigenous linguist from the Kimberley and has been researching the roots of many Kimberley languages.</t>
  </si>
  <si>
    <t>Donna Ifould</t>
  </si>
  <si>
    <t>Kriol Kitchen</t>
  </si>
  <si>
    <t>Ali and mitch take the bush goanna and give it a dressing up in this recipe of the traditional Caesar Salad, replacing the chicken and eggs with chunky pieces of Barni and served with damper.</t>
  </si>
  <si>
    <t>Ali &amp; Mitch Torres: Barni (Goanna) Caesar Salad &amp; PAN Fried Damper</t>
  </si>
  <si>
    <t>Tangaroa With Pio Series 7</t>
  </si>
  <si>
    <t>Pio is back with fresh new ocean adventures in this fun and bilingual fishing programme exploring the oceans around the coastal communities of Aotearoa</t>
  </si>
  <si>
    <t>Auckland - Mixed</t>
  </si>
  <si>
    <t>All Our Relations</t>
  </si>
  <si>
    <t>6 Indigneous celebrities,6 journeys into the past, 6 inspiring stories featuring Canadian Aboriginal Celebrities we learn how the experiences of thier ancestors shaped these outstanding individuals.</t>
  </si>
  <si>
    <t>Douglas Cardinal</t>
  </si>
  <si>
    <t>21mins</t>
  </si>
  <si>
    <t>Blackstone</t>
  </si>
  <si>
    <t>Intense, compelling and confrontational, Blackstone is an unmuted exploration of First Nations' power and politics, unfolding over nine one-hour episodes.</t>
  </si>
  <si>
    <t>Blood Is Thicker Than Water</t>
  </si>
  <si>
    <t>Mana Mamau</t>
  </si>
  <si>
    <t>M</t>
  </si>
  <si>
    <t xml:space="preserve">v </t>
  </si>
  <si>
    <t>Showcasing the current generation of wrestling talent, the Impact Pro Wrestling circuit is overflowing with passionate and vibrant Maori and Pacific Island athletes.</t>
  </si>
  <si>
    <t>Mataku</t>
  </si>
  <si>
    <t>A rocky outcrop, once the sit of a bloody killing, carries a curse, bringing heartbreak and tragedy to the family that farm the land.</t>
  </si>
  <si>
    <t>Rocks, The</t>
  </si>
  <si>
    <t>A friends' fishing trip proves fatal when the men land on a sacred island</t>
  </si>
  <si>
    <t>Fishing Trip, The</t>
  </si>
  <si>
    <t>Hunt, The</t>
  </si>
  <si>
    <t>End Of The City Of Gold</t>
  </si>
  <si>
    <t>Look, listen, learn and dance with Mugu Kids host Jub as she gets up to dance. Miranda Garling performs, You've Got Moves and Uncle Warren Williams teaches the kids in Western Arrernte language.</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</si>
  <si>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</si>
  <si>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</si>
  <si>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</si>
  <si>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</si>
  <si>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Colour Theory</t>
  </si>
  <si>
    <t xml:space="preserve">l </t>
  </si>
  <si>
    <t>Colour Theory unearths a variety of Contemporary Indigenous Artist and their connection to their art, community and country. An exciting new series hosted by the proclaimed show off, Richard Bell.</t>
  </si>
  <si>
    <t>Nici Cumpston</t>
  </si>
  <si>
    <t>Tag 20: The Documentary</t>
  </si>
  <si>
    <t>Take a look at a new sport that is set to take the world by storm. The Tag20 international cup see teams from all over the pacific, competing at the inaugural championships held on the Gold Coast.</t>
  </si>
  <si>
    <t>Kimberley, The Land Of The Wandjina</t>
  </si>
  <si>
    <t>The Wandjina, spirit guardians of one of the last great wilderness areas on Earth, watch over a land ruled by the cycles of running water and extremes of wet and dry.</t>
  </si>
  <si>
    <t>Desperate Measures</t>
  </si>
  <si>
    <t>Linda Burney was one of the organisers of the March for Justice, Freedom and Hope. It was a unifying moment for Aboriginal and Torres Strait Islanders as they restated what the year meant for us.</t>
  </si>
  <si>
    <t>1988 March For Freedom, Justice And Hope</t>
  </si>
  <si>
    <t>Shane Phillips lives and breathes his love of his sport and his team Redfern All Blacks; during a game he invites us into the history behind the oldest Aboriginal Rugby League Club in Australia.</t>
  </si>
  <si>
    <t>Redfern All Blacks</t>
  </si>
  <si>
    <t>Mushroom Chicken with Vermicelli &amp; Gubinge Custard: Mushroom &amp; Chicken is a very popular dish in Kriol cooking. Handed down through families who had a Chinese connection this dish has many variations.</t>
  </si>
  <si>
    <t>Broome: Ali &amp; Mitch</t>
  </si>
  <si>
    <t>Vote Yes For Aborigines</t>
  </si>
  <si>
    <t>Directed by Frances Peters-Little, Vote Yes for Aborigines is a documentary about the 1967 Referendum and the fight for Aboriginal citizenship rights.</t>
  </si>
  <si>
    <t>On The Edge</t>
  </si>
  <si>
    <t xml:space="preserve">l v </t>
  </si>
  <si>
    <t>The teenagers learn the art of graffiti and how to crump and rap. Alan comes to terms with his abandonment and Karla is teased over her relationship.</t>
  </si>
  <si>
    <t>You Can't Touch This</t>
  </si>
  <si>
    <t>Australian Biography</t>
  </si>
  <si>
    <t xml:space="preserve">w </t>
  </si>
  <si>
    <t>Jimmy Little is an artist who comes from a long line of entertainers. He gave himself to music at the age of 13 when he lost his mother to tetanus. He used music as therapy for the sorrow he felt.</t>
  </si>
  <si>
    <t>Jimmy Little</t>
  </si>
  <si>
    <t>Neafl 2015: NT Thunder 3</t>
  </si>
  <si>
    <t>AFL: Follow the NT Thunder through their 2015 season in the NEAFL.</t>
  </si>
  <si>
    <t>0mins</t>
  </si>
  <si>
    <t xml:space="preserve">Burned Bridge </t>
  </si>
  <si>
    <t xml:space="preserve">a v w </t>
  </si>
  <si>
    <t>Vincent, Beth, Alf and Chris go to the city to pursue Ricky's case.</t>
  </si>
  <si>
    <t>50mins</t>
  </si>
  <si>
    <t>Sue Ray: Newcomer to the music industry Queensland performer Sue Ray has risen to acclaim with her debut album about heartbreak and self-discovery. Sue Ray shares her stories and performs.</t>
  </si>
  <si>
    <t>Sue Ray</t>
  </si>
  <si>
    <t>Fusion is a lively, cheeky, informative and entertaining show that features new musical talent, clips, performances and interviews. Hosted by Casey Donovan.</t>
  </si>
  <si>
    <t>56mins</t>
  </si>
  <si>
    <t>NITV On The Road: Boomerang Festival</t>
  </si>
  <si>
    <t>Boomerang is a new festival held in Byron Bay over the long weekend. It is run by Rhoda Roberts, ther creator of the Dreaming Festival and is a mixture of Australian and International Indigenous Acts.</t>
  </si>
  <si>
    <t>Best Of . . .</t>
  </si>
  <si>
    <t>Busby Marou</t>
  </si>
  <si>
    <t>Mother Earth, A</t>
  </si>
  <si>
    <t>The original 80s animation classic that follows a young orphan called Esteban as he searches the New World for both his father and the Mysterious Cities of Gold.</t>
  </si>
  <si>
    <t>Esteban, Child Of The Sun</t>
  </si>
  <si>
    <t>Look, listen, learn and dance with Mugu Kids host Jub. Kerrianne Cox sings her song, Walking Along the Edge and Aunty Maxine Jarrett teaches some kids the Gumbayngirr language.</t>
  </si>
  <si>
    <t>Waabiny time, playing time is djooradiny, it's fun. It's about keeping walang, keeping healthy. Let's play djenborl football and learn to handball and take on the obstacle course. It's deadly koolangk</t>
  </si>
  <si>
    <t>Playtime</t>
  </si>
  <si>
    <t>Brandon takes Kayne to Tasmania for a ridiculously nail-biting mission: to track down and then kiss a Tasmanian Devil!</t>
  </si>
  <si>
    <t>Tassie Devil</t>
  </si>
  <si>
    <t>Your super (superannuation) is your retirement fund, which your employer/s must invest in, by law. Here's some good advice about minimizing costs and getting the most benefit from it.</t>
  </si>
  <si>
    <t>Your Super</t>
  </si>
  <si>
    <t xml:space="preserve">Custodians </t>
  </si>
  <si>
    <t>Joseph Edgar is a traditional owner of Karrajarri tribe in The Kimberleys. His people are salt water people who rely heavily on the coast for not only a food a source but also cultural activities.</t>
  </si>
  <si>
    <t>Karajarri - Bidyadanga, The Kimberley's</t>
  </si>
  <si>
    <t>Our Footprint</t>
  </si>
  <si>
    <t>At the age of 11 Willie was take to the Kinchela Boys' Home Kempsey for Aboriginal Boys and staying there till he was 17. After that Willie started boxing and picked it up professionally.</t>
  </si>
  <si>
    <t>Willie Leslie</t>
  </si>
  <si>
    <t>Violet takes us on a journey to an old mud hut her 3x Great Grandmother dearly called "Queen Caroline Chisholm Lane and her husband dearly called "King Albert" who raised 10 children at Yass.</t>
  </si>
  <si>
    <t>Violet Sheridan</t>
  </si>
  <si>
    <t>Chilli Crab, Singapore noodles with turtle, bunyjman, lea and liji liji shell in a soya chilli sauce: Every kriol cook boasts about his or her 'Chilli Crab', Brian Bin Saaban is no exception.</t>
  </si>
  <si>
    <t>Bindook: Brian Bin Saaban</t>
  </si>
  <si>
    <t xml:space="preserve">Harold </t>
  </si>
  <si>
    <t>Harold Blair is one of Australia's forgotten heroes. Touted as the first Aboriginal person to sing opera and a model of assimilation.</t>
  </si>
  <si>
    <t>Harold</t>
  </si>
  <si>
    <t>Heritage Fight</t>
  </si>
  <si>
    <t xml:space="preserve">l w </t>
  </si>
  <si>
    <t>Broome citizens and the traditional custodians of the land - the Goolaraboloo - united together to protect what is priceless to them.</t>
  </si>
  <si>
    <t>57mins</t>
  </si>
  <si>
    <t>In The Frame</t>
  </si>
  <si>
    <t>This program hosted by Rhoda Roberts will take our audience on a journey and explore the lives of our personalities as they talk openly about their photos.This episode features Vernon Ah Kee.</t>
  </si>
  <si>
    <t>Going For The Gold</t>
  </si>
  <si>
    <t>Crossing The Atlantic</t>
  </si>
  <si>
    <t>Look, listen, learn and dance with Mugu Kids host Jub as she explores our feelings. The Witchetty Grubs sing their song, All the Good Things and Kirra Somerville reads her book, Lizard Gang.</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</si>
  <si>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</si>
  <si>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</si>
  <si>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</si>
  <si>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</si>
  <si>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We call ourselves Yaegl people from Angourie, New South Wales, and we are determined to keep our heritage alive.</t>
  </si>
  <si>
    <t>Yaegl - Angourie</t>
  </si>
  <si>
    <t>Around The Campfire</t>
  </si>
  <si>
    <t>Steve Ellis is a proud Goomeroi man who grew up in Mungindi and moved away at a young age. He loves going back home connecting to the land and being around family.</t>
  </si>
  <si>
    <t>Mungindi</t>
  </si>
  <si>
    <t>Eddie Roe a Walman Yawuru elder is 83 years of age. He was born in Broome and recounts in this short documentary his life as a Pearl Diver in the 1940's.</t>
  </si>
  <si>
    <t>Broome With Eddie Roe</t>
  </si>
  <si>
    <t>Family Chinese Long Soup: Under the guidance of Lexie Tang Wei, daughters Amy and Carol and granddaughters Lauren and Marli make their famous Chinese Long Soup from scratch.</t>
  </si>
  <si>
    <t>Broome: Carol, Amy &amp; Lexie Tang Wei</t>
  </si>
  <si>
    <t>Marngrook Footy Show 2015, The 9</t>
  </si>
  <si>
    <t>Grant Hansen and Gilbert McAdam are joined by a panel of current and former AFL players to discuss the fortunes and prospects of your favorite AFL club.</t>
  </si>
  <si>
    <t>78mins</t>
  </si>
  <si>
    <t>Hunting Aotearoa Series 8</t>
  </si>
  <si>
    <t>Take in the spectacular scenery and watch some good keen huntsmen bag some big game with the new series of Hunting Aotearoa presented by Matua Parkinson</t>
  </si>
  <si>
    <t>Koi Carp / Wallaby</t>
  </si>
  <si>
    <t>Beth and Vincent return from WA to find their changed relationship is a source of unwelcomed interest.</t>
  </si>
  <si>
    <t xml:space="preserve">a l </t>
  </si>
  <si>
    <t>Mataku is a bilingual series of half-hour dramatic narratives steeped in Maori mystique. Described as a Maori Twilight Zone, Mataku was produced by Maori writers, directors and actors.</t>
  </si>
  <si>
    <t>Pathway Of The Spirit, The</t>
  </si>
  <si>
    <t>Raven Power</t>
  </si>
  <si>
    <t>Heroes Again</t>
  </si>
  <si>
    <t>Look, listen, learn and dance with Mugu Kids host Jub as she learns some Gundungurra language from Jason Brown also Arone Raymond Meek reads his book Enora and The Black Crane.</t>
  </si>
  <si>
    <t>Maara, hands and djena, feet are very useful to us and together with the other parts of our body help us every day. Maara baam, hands clap and djena kakarook, feet dance. It's too deadly koolangka.</t>
  </si>
  <si>
    <t>Body And Movement</t>
  </si>
  <si>
    <t>Brandon challenges Kayne to a deadly mission: to find and then tag a venomous Tiger Snake.</t>
  </si>
  <si>
    <t>Tiger Snake</t>
  </si>
  <si>
    <t>Kings Seal</t>
  </si>
  <si>
    <t>Conspiracy, Treason, Betrayal, Rape and Murder: Welcome to the Free-Settler Colony of South Australia. In 1836 King William IV and the British Parliament enshrined into law.</t>
  </si>
  <si>
    <t>The Medicine Line</t>
  </si>
  <si>
    <t>Traveling is a passion for many. Join Dave Gaudet as he zigzags his way across the Canada-US border to discover the art, language, history, and culture of Aboriginal people in both places.</t>
  </si>
  <si>
    <t>20mins</t>
  </si>
  <si>
    <t>Blue Bone Soup &amp; Chilli Fish: Ali and Mitch travel two hours north of Broome to a tourist camping destination named Goobaragun and spend the day with Kathleen Cox.</t>
  </si>
  <si>
    <t>Goobaragun: Kathleen Cox</t>
  </si>
  <si>
    <t xml:space="preserve">Rose Against The Odds </t>
  </si>
  <si>
    <t>The True life-story of Aboriginal boxer Lionel Rose-from his heyday in the late 1960s as World Bantamweight Champion to his later struggles as an alcoholic thief.</t>
  </si>
  <si>
    <t>I Heart My People</t>
  </si>
  <si>
    <t>In the final episode of I Heart My People we see the series come to a climatic resolution as each of our Indigenous health workers reflect on their own lives and personal journeys.</t>
  </si>
  <si>
    <t>Go Girls</t>
  </si>
  <si>
    <t xml:space="preserve">s </t>
  </si>
  <si>
    <t>Amy, Britta and Cody are 25 and have been friends forever but their lives aren't going as they thought they would. They plan to be married (Cody), famous (Britta) and rich (Amy) within a year.</t>
  </si>
  <si>
    <t>Changes</t>
  </si>
  <si>
    <t>43mins</t>
  </si>
  <si>
    <t>By The Rapids</t>
  </si>
  <si>
    <t xml:space="preserve">a n v </t>
  </si>
  <si>
    <t>Animated comedy that takes a satirical look at what happens when a thoroughly urban family relocates from Toronto to the Aboriginal community where the successful lawyer parents were born and raised.</t>
  </si>
  <si>
    <t xml:space="preserve">a v </t>
  </si>
  <si>
    <t>Away From Country</t>
  </si>
  <si>
    <t>Away From Country captures the essence of Indigenous excellence on and off the sporting field and highlights the journeys of our Indigenous sportspeople.</t>
  </si>
  <si>
    <t>Scott Gardiner: The Rookie</t>
  </si>
  <si>
    <t>92mins</t>
  </si>
  <si>
    <t>Ella 7's 2009</t>
  </si>
  <si>
    <t>Brisbane Rebels v Dharawal 7s, La Pa Lovelies v Coonamble Cougars, Bris bane Rebels v Deadly Dead Bulls, Country King Browns v Moree.</t>
  </si>
  <si>
    <t>2011 Lightning Cup</t>
  </si>
  <si>
    <t>Top End grassroots AFL at its best.</t>
  </si>
  <si>
    <t>Warren Creek Vs Plenty Hwy</t>
  </si>
  <si>
    <t>Defining Moments</t>
  </si>
  <si>
    <t>David Leha aka Radical son is a musical phenomenon. We follow him to Auckland, New Zealand where he performs his soulful music and re-connects with his Tongan heritage.</t>
  </si>
  <si>
    <t>Radical Son</t>
  </si>
  <si>
    <t>Kangaroo Stew with bacon, soya &amp; vegetables &amp; Kangaroo Satays with a Spicy Chilli Peanut Sauce: Ali &amp; Mitch draw on their family influences from the Djugan/Gooniyandi &amp; Philipino &amp; Malay heritage.</t>
  </si>
  <si>
    <t>Broome: Ali &amp; Mitch Torres Final Episode</t>
  </si>
  <si>
    <t>Dance Monkey Dance</t>
  </si>
  <si>
    <t>Moorditj walang, good health is about looking after our bodies every day. It's solid koolangka!</t>
  </si>
  <si>
    <t>Health</t>
  </si>
  <si>
    <t>Look, listen, learn and dance with Mugu Kids host Jub as she loves to dream and explore the bush. Sue the Kangaroo and Jason Brown sing and dance about dreaming under the moon.</t>
  </si>
  <si>
    <t>Brandon challenges Kayne to catch a saltwater croc and attach a satellite tag to it to help rangers keep the local community safe.</t>
  </si>
  <si>
    <t>Saltwater Croc</t>
  </si>
  <si>
    <t>Neafl 2015: NT Thunder 4</t>
  </si>
  <si>
    <t>Zane Saunders is a man who is proud of his Identity and Culture and embraces Kuranda in Far North Queensland as his spiritual home.</t>
  </si>
  <si>
    <t>Zane Saunders</t>
  </si>
  <si>
    <t>Tune in to meet choreographer and past student Monica Stevens as she takes a trip down memory lane.</t>
  </si>
  <si>
    <t>Monica Stevens</t>
  </si>
  <si>
    <t>Stories of our history and political movements.</t>
  </si>
  <si>
    <t>Gadigal</t>
  </si>
  <si>
    <t>Aunty Ali was known for living at number 35 Eveleigh Street, her family and faith have shaped the way she looks at the world.</t>
  </si>
  <si>
    <t>Ali Golding</t>
  </si>
  <si>
    <t>Back in the nineteen sixties a young Geoffrey Prince arrived in the small border town of Mungindi chasing labouring work. He never thought that he would meet the love of his life, or make it his home.</t>
  </si>
  <si>
    <t>Geoffrey Prince</t>
  </si>
  <si>
    <t>Rapper ABIE "PREDATOR" WRIGHT from Street Warriors fame takes us to his special places around Newcastle and shares his love and passion for family, Community and the steel city he calls home.</t>
  </si>
  <si>
    <t>Newcastle</t>
  </si>
  <si>
    <t>Join Garry as he shares his story and shows you some of his special places around the small New South Wales town of Mittagong in highland country.</t>
  </si>
  <si>
    <t>Mittagong</t>
  </si>
  <si>
    <t>Growing up in inner city Leichhardt, Jamal was getting into trouble with authorities. But 3 years ago his mother put him in contact with a community mentorship program and his life has turned around.</t>
  </si>
  <si>
    <t>Jamal Daniels</t>
  </si>
  <si>
    <t>GRANT MALING is a young man with his sights set firmly on being a celebrity reporter to the stars and with his work ethic and drive he has a great chance of getting there.</t>
  </si>
  <si>
    <t>Grant Maling</t>
  </si>
  <si>
    <t>Maori Tv's Native Affairs 2015</t>
  </si>
  <si>
    <t>Maori Television's flagship current affairs show, Native Affairs, mixes pre-recorded stories with live interviews and panels, where invited guests discuss the latest events.</t>
  </si>
  <si>
    <t>Lurujarri Dreaming</t>
  </si>
  <si>
    <t>This beautifully crafted animated documentary retraces the Lurujarri Dreaming Trail from the Goolarabooloo community in the Western Kimberley region of Western Australia</t>
  </si>
  <si>
    <t>Roots Music</t>
  </si>
  <si>
    <t>Lola Forester and Claude Williams talk Reggae. Shasha Marley at The Factory in Marrickville.</t>
  </si>
  <si>
    <t>Shasha Marley And Reggae Talk</t>
  </si>
  <si>
    <t>58mins</t>
  </si>
  <si>
    <t>Nitv On The Road: Yabun 2015 4</t>
  </si>
  <si>
    <t>From our travelling music series NITV showcases veterans and newcomers alike as they perform up on the Yabun stage at Victoria Park, Sydney.</t>
  </si>
  <si>
    <t>Mau Power</t>
  </si>
  <si>
    <t>Marley Africa Road Trip</t>
  </si>
  <si>
    <t>Follows three sons of music legend Bob Marley as they travel back to Africa with hopes of reconnecting with their father.</t>
  </si>
  <si>
    <t>The Blues</t>
  </si>
  <si>
    <t>This brilliant seven part music series contains personal and impressionistic films viewed through the lens of seven famous directors who share a passion for the blues and the stories behind the music.</t>
  </si>
  <si>
    <t>Road To Memphis, The</t>
  </si>
  <si>
    <t>USA</t>
  </si>
  <si>
    <t>88mins</t>
  </si>
  <si>
    <t>Part One</t>
  </si>
  <si>
    <t xml:space="preserve">Vernon Ah Kee </t>
  </si>
  <si>
    <t xml:space="preserve">Rugby League 2014: 44th Annual Koori Knockout </t>
  </si>
  <si>
    <t>NITV Week 21: Sunday 17 May to Saturday 23 May</t>
  </si>
  <si>
    <t>The Deerskins experience culture shock when they move to the town of Cheddarville, which is known for a bizarre claim to fame and populated by eccentrics, crooks and beauty queens.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</si>
</sst>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33" borderId="0" xfId="0" applyFill="1" applyAlignment="1">
      <alignment/>
    </xf>
    <xf numFmtId="0" fontId="0" fillId="0" borderId="0" xfId="0" applyFill="1" applyAlignment="1">
      <alignment wrapText="1"/>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314325</xdr:colOff>
      <xdr:row>1</xdr:row>
      <xdr:rowOff>28575</xdr:rowOff>
    </xdr:to>
    <xdr:pic>
      <xdr:nvPicPr>
        <xdr:cNvPr id="1" name="Picture 6"/>
        <xdr:cNvPicPr preferRelativeResize="1">
          <a:picLocks noChangeAspect="1"/>
        </xdr:cNvPicPr>
      </xdr:nvPicPr>
      <xdr:blipFill>
        <a:blip r:embed="rId1"/>
        <a:stretch>
          <a:fillRect/>
        </a:stretch>
      </xdr:blipFill>
      <xdr:spPr>
        <a:xfrm>
          <a:off x="0" y="0"/>
          <a:ext cx="10344150" cy="12668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1">
      <pane ySplit="3" topLeftCell="A4" activePane="bottomLeft" state="frozen"/>
      <selection pane="topLeft" activeCell="A1" sqref="A1"/>
      <selection pane="bottomLeft" activeCell="D180" sqref="D180"/>
    </sheetView>
  </sheetViews>
  <sheetFormatPr defaultColWidth="9.140625" defaultRowHeight="15"/>
  <cols>
    <col min="1" max="1" width="10.421875" style="0" bestFit="1" customWidth="1"/>
    <col min="2" max="2" width="10.00390625" style="0" bestFit="1" customWidth="1"/>
    <col min="3" max="3" width="38.140625" style="0" bestFit="1" customWidth="1"/>
    <col min="4" max="4" width="62.57421875" style="0" bestFit="1" customWidth="1"/>
    <col min="5" max="5" width="12.7109375" style="0" bestFit="1" customWidth="1"/>
    <col min="6" max="6" width="16.57421875" style="0" bestFit="1" customWidth="1"/>
    <col min="7" max="7" width="72.8515625" style="1" customWidth="1"/>
    <col min="8" max="8" width="16.28125" style="0" bestFit="1" customWidth="1"/>
    <col min="9" max="9" width="15.140625" style="0" bestFit="1" customWidth="1"/>
  </cols>
  <sheetData>
    <row r="1" s="3" customFormat="1" ht="97.5" customHeight="1">
      <c r="G1" s="5"/>
    </row>
    <row r="2" spans="1:7" s="3" customFormat="1" ht="78.75" customHeight="1">
      <c r="A2" s="6" t="s">
        <v>345</v>
      </c>
      <c r="B2" s="6"/>
      <c r="C2" s="6"/>
      <c r="D2" s="6"/>
      <c r="G2" s="5"/>
    </row>
    <row r="3" spans="1:9" s="2" customFormat="1" ht="15">
      <c r="A3" s="2" t="s">
        <v>0</v>
      </c>
      <c r="B3" s="2" t="s">
        <v>1</v>
      </c>
      <c r="C3" s="2" t="s">
        <v>2</v>
      </c>
      <c r="D3" s="2" t="s">
        <v>6</v>
      </c>
      <c r="E3" s="2" t="s">
        <v>3</v>
      </c>
      <c r="F3" s="2" t="s">
        <v>4</v>
      </c>
      <c r="G3" s="4" t="s">
        <v>5</v>
      </c>
      <c r="H3" s="2" t="s">
        <v>7</v>
      </c>
      <c r="I3" s="2" t="s">
        <v>8</v>
      </c>
    </row>
    <row r="4" spans="1:9" s="2" customFormat="1" ht="45">
      <c r="A4" s="2" t="str">
        <f aca="true" t="shared" si="0" ref="A4:A28">"2015-05-17"</f>
        <v>2015-05-17</v>
      </c>
      <c r="B4" s="2" t="str">
        <f>"0500"</f>
        <v>0500</v>
      </c>
      <c r="C4" s="2" t="s">
        <v>9</v>
      </c>
      <c r="E4" s="2" t="s">
        <v>10</v>
      </c>
      <c r="G4" s="4" t="s">
        <v>11</v>
      </c>
      <c r="H4" s="2" t="s">
        <v>12</v>
      </c>
      <c r="I4" s="2" t="s">
        <v>13</v>
      </c>
    </row>
    <row r="5" spans="1:9" s="2" customFormat="1" ht="45">
      <c r="A5" s="2" t="str">
        <f t="shared" si="0"/>
        <v>2015-05-17</v>
      </c>
      <c r="B5" s="2" t="str">
        <f>"0600"</f>
        <v>0600</v>
      </c>
      <c r="C5" s="2" t="s">
        <v>14</v>
      </c>
      <c r="D5" s="2" t="s">
        <v>17</v>
      </c>
      <c r="E5" s="2" t="s">
        <v>15</v>
      </c>
      <c r="G5" s="4" t="s">
        <v>16</v>
      </c>
      <c r="H5" s="2" t="s">
        <v>18</v>
      </c>
      <c r="I5" s="2" t="s">
        <v>19</v>
      </c>
    </row>
    <row r="6" spans="1:9" s="2" customFormat="1" ht="15">
      <c r="A6" s="2" t="str">
        <f t="shared" si="0"/>
        <v>2015-05-17</v>
      </c>
      <c r="B6" s="2" t="str">
        <f>"0630"</f>
        <v>0630</v>
      </c>
      <c r="C6" s="2" t="s">
        <v>20</v>
      </c>
      <c r="D6" s="2" t="s">
        <v>22</v>
      </c>
      <c r="E6" s="2" t="s">
        <v>15</v>
      </c>
      <c r="G6" s="4" t="s">
        <v>21</v>
      </c>
      <c r="H6" s="2" t="s">
        <v>23</v>
      </c>
      <c r="I6" s="2" t="s">
        <v>24</v>
      </c>
    </row>
    <row r="7" spans="1:9" s="2" customFormat="1" ht="45">
      <c r="A7" s="2" t="str">
        <f t="shared" si="0"/>
        <v>2015-05-17</v>
      </c>
      <c r="B7" s="2" t="str">
        <f>"0700"</f>
        <v>0700</v>
      </c>
      <c r="C7" s="2" t="s">
        <v>25</v>
      </c>
      <c r="E7" s="2" t="s">
        <v>15</v>
      </c>
      <c r="G7" s="4" t="s">
        <v>26</v>
      </c>
      <c r="H7" s="2" t="s">
        <v>23</v>
      </c>
      <c r="I7" s="2" t="s">
        <v>19</v>
      </c>
    </row>
    <row r="8" spans="1:9" s="2" customFormat="1" ht="30">
      <c r="A8" s="2" t="str">
        <f t="shared" si="0"/>
        <v>2015-05-17</v>
      </c>
      <c r="B8" s="2" t="str">
        <f>"0730"</f>
        <v>0730</v>
      </c>
      <c r="C8" s="2" t="s">
        <v>27</v>
      </c>
      <c r="E8" s="2" t="s">
        <v>15</v>
      </c>
      <c r="G8" s="4" t="s">
        <v>28</v>
      </c>
      <c r="H8" s="2" t="s">
        <v>18</v>
      </c>
      <c r="I8" s="2" t="s">
        <v>29</v>
      </c>
    </row>
    <row r="9" spans="1:9" s="2" customFormat="1" ht="45">
      <c r="A9" s="2" t="str">
        <f t="shared" si="0"/>
        <v>2015-05-17</v>
      </c>
      <c r="B9" s="2" t="str">
        <f>"0800"</f>
        <v>0800</v>
      </c>
      <c r="C9" s="2" t="s">
        <v>30</v>
      </c>
      <c r="E9" s="2" t="s">
        <v>15</v>
      </c>
      <c r="G9" s="4" t="s">
        <v>31</v>
      </c>
      <c r="H9" s="2" t="s">
        <v>23</v>
      </c>
      <c r="I9" s="2" t="s">
        <v>32</v>
      </c>
    </row>
    <row r="10" spans="1:9" s="2" customFormat="1" ht="45">
      <c r="A10" s="2" t="str">
        <f t="shared" si="0"/>
        <v>2015-05-17</v>
      </c>
      <c r="B10" s="2" t="str">
        <f>"0830"</f>
        <v>0830</v>
      </c>
      <c r="C10" s="2" t="s">
        <v>33</v>
      </c>
      <c r="E10" s="2" t="s">
        <v>15</v>
      </c>
      <c r="G10" s="4" t="s">
        <v>34</v>
      </c>
      <c r="H10" s="2" t="s">
        <v>23</v>
      </c>
      <c r="I10" s="2" t="s">
        <v>29</v>
      </c>
    </row>
    <row r="11" spans="1:9" s="2" customFormat="1" ht="45">
      <c r="A11" s="2" t="str">
        <f t="shared" si="0"/>
        <v>2015-05-17</v>
      </c>
      <c r="B11" s="2" t="str">
        <f>"0900"</f>
        <v>0900</v>
      </c>
      <c r="C11" s="2" t="s">
        <v>35</v>
      </c>
      <c r="D11" s="2" t="s">
        <v>37</v>
      </c>
      <c r="E11" s="2" t="s">
        <v>15</v>
      </c>
      <c r="G11" s="4" t="s">
        <v>36</v>
      </c>
      <c r="H11" s="2" t="s">
        <v>23</v>
      </c>
      <c r="I11" s="2" t="s">
        <v>19</v>
      </c>
    </row>
    <row r="12" spans="1:9" s="2" customFormat="1" ht="45">
      <c r="A12" s="2" t="str">
        <f t="shared" si="0"/>
        <v>2015-05-17</v>
      </c>
      <c r="B12" s="2" t="str">
        <f>"0930"</f>
        <v>0930</v>
      </c>
      <c r="C12" s="2" t="s">
        <v>25</v>
      </c>
      <c r="E12" s="2" t="s">
        <v>15</v>
      </c>
      <c r="G12" s="4" t="s">
        <v>26</v>
      </c>
      <c r="H12" s="2" t="s">
        <v>12</v>
      </c>
      <c r="I12" s="2" t="s">
        <v>19</v>
      </c>
    </row>
    <row r="13" spans="1:9" s="2" customFormat="1" ht="30">
      <c r="A13" s="2" t="str">
        <f t="shared" si="0"/>
        <v>2015-05-17</v>
      </c>
      <c r="B13" s="2" t="str">
        <f>"1000"</f>
        <v>1000</v>
      </c>
      <c r="C13" s="2" t="s">
        <v>38</v>
      </c>
      <c r="D13" s="2" t="s">
        <v>40</v>
      </c>
      <c r="G13" s="4" t="s">
        <v>39</v>
      </c>
      <c r="H13" s="2" t="s">
        <v>23</v>
      </c>
      <c r="I13" s="2" t="s">
        <v>41</v>
      </c>
    </row>
    <row r="14" spans="1:9" s="2" customFormat="1" ht="45">
      <c r="A14" s="2" t="str">
        <f t="shared" si="0"/>
        <v>2015-05-17</v>
      </c>
      <c r="B14" s="2" t="str">
        <f>"1200"</f>
        <v>1200</v>
      </c>
      <c r="C14" s="2" t="s">
        <v>42</v>
      </c>
      <c r="E14" s="2" t="s">
        <v>43</v>
      </c>
      <c r="G14" s="4" t="s">
        <v>44</v>
      </c>
      <c r="H14" s="2" t="s">
        <v>23</v>
      </c>
      <c r="I14" s="2" t="s">
        <v>32</v>
      </c>
    </row>
    <row r="15" spans="1:9" s="2" customFormat="1" ht="45">
      <c r="A15" s="2" t="str">
        <f t="shared" si="0"/>
        <v>2015-05-17</v>
      </c>
      <c r="B15" s="2" t="str">
        <f>"1230"</f>
        <v>1230</v>
      </c>
      <c r="C15" s="2" t="s">
        <v>45</v>
      </c>
      <c r="D15" s="2" t="s">
        <v>47</v>
      </c>
      <c r="E15" s="2" t="s">
        <v>10</v>
      </c>
      <c r="G15" s="4" t="s">
        <v>46</v>
      </c>
      <c r="H15" s="2" t="s">
        <v>23</v>
      </c>
      <c r="I15" s="2" t="s">
        <v>48</v>
      </c>
    </row>
    <row r="16" spans="1:9" s="2" customFormat="1" ht="45">
      <c r="A16" s="2" t="str">
        <f t="shared" si="0"/>
        <v>2015-05-17</v>
      </c>
      <c r="B16" s="2" t="str">
        <f>"1330"</f>
        <v>1330</v>
      </c>
      <c r="C16" s="2" t="s">
        <v>9</v>
      </c>
      <c r="E16" s="2" t="s">
        <v>10</v>
      </c>
      <c r="G16" s="4" t="s">
        <v>11</v>
      </c>
      <c r="H16" s="2" t="s">
        <v>12</v>
      </c>
      <c r="I16" s="2" t="s">
        <v>49</v>
      </c>
    </row>
    <row r="17" spans="1:9" s="2" customFormat="1" ht="30">
      <c r="A17" s="2" t="str">
        <f t="shared" si="0"/>
        <v>2015-05-17</v>
      </c>
      <c r="B17" s="2" t="str">
        <f>"1430"</f>
        <v>1430</v>
      </c>
      <c r="C17" s="2" t="s">
        <v>50</v>
      </c>
      <c r="D17" s="2" t="s">
        <v>52</v>
      </c>
      <c r="E17" s="2" t="s">
        <v>15</v>
      </c>
      <c r="G17" s="4" t="s">
        <v>51</v>
      </c>
      <c r="H17" s="2" t="s">
        <v>23</v>
      </c>
      <c r="I17" s="2" t="s">
        <v>53</v>
      </c>
    </row>
    <row r="18" spans="1:9" s="2" customFormat="1" ht="30">
      <c r="A18" s="2" t="str">
        <f t="shared" si="0"/>
        <v>2015-05-17</v>
      </c>
      <c r="B18" s="2" t="str">
        <f>"1445"</f>
        <v>1445</v>
      </c>
      <c r="C18" s="2" t="s">
        <v>54</v>
      </c>
      <c r="E18" s="2" t="s">
        <v>43</v>
      </c>
      <c r="G18" s="4" t="s">
        <v>55</v>
      </c>
      <c r="H18" s="2" t="s">
        <v>23</v>
      </c>
      <c r="I18" s="2" t="s">
        <v>56</v>
      </c>
    </row>
    <row r="19" spans="1:9" s="2" customFormat="1" ht="30">
      <c r="A19" s="2" t="str">
        <f t="shared" si="0"/>
        <v>2015-05-17</v>
      </c>
      <c r="B19" s="2" t="str">
        <f>"1545"</f>
        <v>1545</v>
      </c>
      <c r="C19" s="2" t="s">
        <v>57</v>
      </c>
      <c r="E19" s="2" t="s">
        <v>43</v>
      </c>
      <c r="G19" s="4" t="s">
        <v>58</v>
      </c>
      <c r="H19" s="2" t="s">
        <v>12</v>
      </c>
      <c r="I19" s="2" t="s">
        <v>59</v>
      </c>
    </row>
    <row r="20" spans="1:9" s="2" customFormat="1" ht="45">
      <c r="A20" s="2" t="str">
        <f t="shared" si="0"/>
        <v>2015-05-17</v>
      </c>
      <c r="B20" s="2" t="str">
        <f>"1615"</f>
        <v>1615</v>
      </c>
      <c r="C20" s="2" t="s">
        <v>60</v>
      </c>
      <c r="E20" s="2" t="s">
        <v>10</v>
      </c>
      <c r="F20" s="2" t="s">
        <v>61</v>
      </c>
      <c r="G20" s="4" t="s">
        <v>62</v>
      </c>
      <c r="H20" s="2" t="s">
        <v>23</v>
      </c>
      <c r="I20" s="2" t="s">
        <v>24</v>
      </c>
    </row>
    <row r="21" spans="1:9" s="2" customFormat="1" ht="45">
      <c r="A21" s="2" t="str">
        <f t="shared" si="0"/>
        <v>2015-05-17</v>
      </c>
      <c r="B21" s="2" t="str">
        <f>"1700"</f>
        <v>1700</v>
      </c>
      <c r="C21" s="2" t="s">
        <v>63</v>
      </c>
      <c r="E21" s="2" t="s">
        <v>43</v>
      </c>
      <c r="G21" s="4" t="s">
        <v>64</v>
      </c>
      <c r="H21" s="2" t="s">
        <v>65</v>
      </c>
      <c r="I21" s="2" t="s">
        <v>32</v>
      </c>
    </row>
    <row r="22" spans="1:9" s="2" customFormat="1" ht="45">
      <c r="A22" s="2" t="str">
        <f t="shared" si="0"/>
        <v>2015-05-17</v>
      </c>
      <c r="B22" s="2" t="str">
        <f>"1730"</f>
        <v>1730</v>
      </c>
      <c r="C22" s="2" t="s">
        <v>42</v>
      </c>
      <c r="E22" s="2" t="s">
        <v>43</v>
      </c>
      <c r="G22" s="4" t="s">
        <v>44</v>
      </c>
      <c r="H22" s="2" t="s">
        <v>23</v>
      </c>
      <c r="I22" s="2" t="s">
        <v>32</v>
      </c>
    </row>
    <row r="23" spans="1:9" s="2" customFormat="1" ht="30">
      <c r="A23" s="2" t="str">
        <f t="shared" si="0"/>
        <v>2015-05-17</v>
      </c>
      <c r="B23" s="2" t="str">
        <f>"1800"</f>
        <v>1800</v>
      </c>
      <c r="C23" s="2" t="s">
        <v>66</v>
      </c>
      <c r="D23" s="2" t="s">
        <v>68</v>
      </c>
      <c r="G23" s="4" t="s">
        <v>67</v>
      </c>
      <c r="H23" s="2" t="s">
        <v>23</v>
      </c>
      <c r="I23" s="2" t="s">
        <v>69</v>
      </c>
    </row>
    <row r="24" spans="1:9" s="2" customFormat="1" ht="45">
      <c r="A24" s="2" t="str">
        <f t="shared" si="0"/>
        <v>2015-05-17</v>
      </c>
      <c r="B24" s="2" t="str">
        <f>"1900"</f>
        <v>1900</v>
      </c>
      <c r="C24" s="2" t="s">
        <v>70</v>
      </c>
      <c r="D24" s="2" t="s">
        <v>72</v>
      </c>
      <c r="E24" s="2" t="s">
        <v>10</v>
      </c>
      <c r="G24" s="4" t="s">
        <v>71</v>
      </c>
      <c r="H24" s="2" t="s">
        <v>12</v>
      </c>
      <c r="I24" s="2" t="s">
        <v>73</v>
      </c>
    </row>
    <row r="25" spans="1:9" s="2" customFormat="1" ht="45">
      <c r="A25" s="2" t="str">
        <f t="shared" si="0"/>
        <v>2015-05-17</v>
      </c>
      <c r="B25" s="2" t="str">
        <f>"2000"</f>
        <v>2000</v>
      </c>
      <c r="C25" s="2" t="s">
        <v>74</v>
      </c>
      <c r="D25" s="2" t="s">
        <v>75</v>
      </c>
      <c r="E25" s="2" t="s">
        <v>10</v>
      </c>
      <c r="G25" s="4" t="s">
        <v>346</v>
      </c>
      <c r="H25" s="2" t="s">
        <v>18</v>
      </c>
      <c r="I25" s="2" t="s">
        <v>76</v>
      </c>
    </row>
    <row r="26" spans="1:9" s="2" customFormat="1" ht="30">
      <c r="A26" s="2" t="str">
        <f t="shared" si="0"/>
        <v>2015-05-17</v>
      </c>
      <c r="B26" s="2" t="str">
        <f>"2030"</f>
        <v>2030</v>
      </c>
      <c r="C26" s="2" t="s">
        <v>77</v>
      </c>
      <c r="D26" s="2" t="s">
        <v>79</v>
      </c>
      <c r="G26" s="4" t="s">
        <v>78</v>
      </c>
      <c r="H26" s="2" t="s">
        <v>80</v>
      </c>
      <c r="I26" s="2" t="s">
        <v>81</v>
      </c>
    </row>
    <row r="27" spans="1:9" s="2" customFormat="1" ht="45">
      <c r="A27" s="2" t="str">
        <f t="shared" si="0"/>
        <v>2015-05-17</v>
      </c>
      <c r="B27" s="2" t="str">
        <f>"2130"</f>
        <v>2130</v>
      </c>
      <c r="C27" s="2" t="s">
        <v>82</v>
      </c>
      <c r="D27" s="2" t="s">
        <v>12</v>
      </c>
      <c r="E27" s="2" t="s">
        <v>10</v>
      </c>
      <c r="F27" s="2" t="s">
        <v>61</v>
      </c>
      <c r="G27" s="4" t="s">
        <v>83</v>
      </c>
      <c r="H27" s="2" t="s">
        <v>18</v>
      </c>
      <c r="I27" s="2" t="s">
        <v>84</v>
      </c>
    </row>
    <row r="28" spans="1:9" s="2" customFormat="1" ht="45">
      <c r="A28" s="2" t="str">
        <f t="shared" si="0"/>
        <v>2015-05-17</v>
      </c>
      <c r="B28" s="2" t="str">
        <f>"2315"</f>
        <v>2315</v>
      </c>
      <c r="C28" s="2" t="s">
        <v>85</v>
      </c>
      <c r="E28" s="2" t="s">
        <v>15</v>
      </c>
      <c r="G28" s="4" t="s">
        <v>86</v>
      </c>
      <c r="H28" s="2" t="s">
        <v>23</v>
      </c>
      <c r="I28" s="2" t="s">
        <v>87</v>
      </c>
    </row>
    <row r="29" spans="1:9" s="2" customFormat="1" ht="30">
      <c r="A29" s="2" t="str">
        <f aca="true" t="shared" si="1" ref="A29:A68">"2015-05-18"</f>
        <v>2015-05-18</v>
      </c>
      <c r="B29" s="2" t="str">
        <f>"0000"</f>
        <v>0000</v>
      </c>
      <c r="C29" s="2" t="s">
        <v>88</v>
      </c>
      <c r="E29" s="2" t="s">
        <v>10</v>
      </c>
      <c r="G29" s="4" t="s">
        <v>89</v>
      </c>
      <c r="H29" s="2" t="s">
        <v>23</v>
      </c>
      <c r="I29" s="2" t="s">
        <v>90</v>
      </c>
    </row>
    <row r="30" spans="1:9" s="2" customFormat="1" ht="45">
      <c r="A30" s="2" t="str">
        <f t="shared" si="1"/>
        <v>2015-05-18</v>
      </c>
      <c r="B30" s="2" t="str">
        <f>"0600"</f>
        <v>0600</v>
      </c>
      <c r="C30" s="2" t="s">
        <v>14</v>
      </c>
      <c r="D30" s="2" t="s">
        <v>92</v>
      </c>
      <c r="E30" s="2" t="s">
        <v>15</v>
      </c>
      <c r="G30" s="4" t="s">
        <v>16</v>
      </c>
      <c r="H30" s="2" t="s">
        <v>18</v>
      </c>
      <c r="I30" s="2" t="s">
        <v>19</v>
      </c>
    </row>
    <row r="31" spans="1:9" s="2" customFormat="1" ht="30">
      <c r="A31" s="2" t="str">
        <f t="shared" si="1"/>
        <v>2015-05-18</v>
      </c>
      <c r="B31" s="2" t="str">
        <f>"0630"</f>
        <v>0630</v>
      </c>
      <c r="C31" s="2" t="s">
        <v>27</v>
      </c>
      <c r="E31" s="2" t="s">
        <v>15</v>
      </c>
      <c r="G31" s="4" t="s">
        <v>28</v>
      </c>
      <c r="H31" s="2" t="s">
        <v>18</v>
      </c>
      <c r="I31" s="2" t="s">
        <v>76</v>
      </c>
    </row>
    <row r="32" spans="1:9" s="2" customFormat="1" ht="45">
      <c r="A32" s="2" t="str">
        <f t="shared" si="1"/>
        <v>2015-05-18</v>
      </c>
      <c r="B32" s="2" t="str">
        <f>"0700"</f>
        <v>0700</v>
      </c>
      <c r="C32" s="2" t="s">
        <v>25</v>
      </c>
      <c r="E32" s="2" t="s">
        <v>10</v>
      </c>
      <c r="F32" s="2" t="s">
        <v>93</v>
      </c>
      <c r="G32" s="4" t="s">
        <v>26</v>
      </c>
      <c r="H32" s="2" t="s">
        <v>12</v>
      </c>
      <c r="I32" s="2" t="s">
        <v>29</v>
      </c>
    </row>
    <row r="33" spans="1:9" s="2" customFormat="1" ht="45">
      <c r="A33" s="2" t="str">
        <f t="shared" si="1"/>
        <v>2015-05-18</v>
      </c>
      <c r="B33" s="2" t="str">
        <f>"0730"</f>
        <v>0730</v>
      </c>
      <c r="C33" s="2" t="s">
        <v>94</v>
      </c>
      <c r="D33" s="2" t="s">
        <v>96</v>
      </c>
      <c r="E33" s="2" t="s">
        <v>10</v>
      </c>
      <c r="G33" s="4" t="s">
        <v>95</v>
      </c>
      <c r="H33" s="2" t="s">
        <v>97</v>
      </c>
      <c r="I33" s="2" t="s">
        <v>98</v>
      </c>
    </row>
    <row r="34" spans="1:9" s="2" customFormat="1" ht="45">
      <c r="A34" s="2" t="str">
        <f t="shared" si="1"/>
        <v>2015-05-18</v>
      </c>
      <c r="B34" s="2" t="str">
        <f>"0800"</f>
        <v>0800</v>
      </c>
      <c r="C34" s="2" t="s">
        <v>30</v>
      </c>
      <c r="E34" s="2" t="s">
        <v>15</v>
      </c>
      <c r="G34" s="4" t="s">
        <v>99</v>
      </c>
      <c r="H34" s="2" t="s">
        <v>23</v>
      </c>
      <c r="I34" s="2" t="s">
        <v>98</v>
      </c>
    </row>
    <row r="35" spans="1:9" s="2" customFormat="1" ht="45">
      <c r="A35" s="2" t="str">
        <f t="shared" si="1"/>
        <v>2015-05-18</v>
      </c>
      <c r="B35" s="2" t="str">
        <f>"0830"</f>
        <v>0830</v>
      </c>
      <c r="C35" s="2" t="s">
        <v>20</v>
      </c>
      <c r="D35" s="2" t="s">
        <v>101</v>
      </c>
      <c r="E35" s="2" t="s">
        <v>15</v>
      </c>
      <c r="G35" s="4" t="s">
        <v>100</v>
      </c>
      <c r="H35" s="2" t="s">
        <v>23</v>
      </c>
      <c r="I35" s="2" t="s">
        <v>24</v>
      </c>
    </row>
    <row r="36" spans="1:9" s="2" customFormat="1" ht="45">
      <c r="A36" s="2" t="str">
        <f t="shared" si="1"/>
        <v>2015-05-18</v>
      </c>
      <c r="B36" s="2" t="str">
        <f>"0900"</f>
        <v>0900</v>
      </c>
      <c r="C36" s="2" t="s">
        <v>33</v>
      </c>
      <c r="E36" s="2" t="s">
        <v>15</v>
      </c>
      <c r="G36" s="4" t="s">
        <v>34</v>
      </c>
      <c r="H36" s="2" t="s">
        <v>23</v>
      </c>
      <c r="I36" s="2" t="s">
        <v>29</v>
      </c>
    </row>
    <row r="37" spans="1:9" s="2" customFormat="1" ht="30">
      <c r="A37" s="2" t="str">
        <f t="shared" si="1"/>
        <v>2015-05-18</v>
      </c>
      <c r="B37" s="2" t="str">
        <f>"0930"</f>
        <v>0930</v>
      </c>
      <c r="C37" s="2" t="s">
        <v>35</v>
      </c>
      <c r="D37" s="2" t="s">
        <v>103</v>
      </c>
      <c r="E37" s="2" t="s">
        <v>15</v>
      </c>
      <c r="G37" s="4" t="s">
        <v>102</v>
      </c>
      <c r="H37" s="2" t="s">
        <v>23</v>
      </c>
      <c r="I37" s="2" t="s">
        <v>19</v>
      </c>
    </row>
    <row r="38" spans="1:9" s="2" customFormat="1" ht="45">
      <c r="A38" s="2" t="str">
        <f t="shared" si="1"/>
        <v>2015-05-18</v>
      </c>
      <c r="B38" s="2" t="str">
        <f>"1000"</f>
        <v>1000</v>
      </c>
      <c r="C38" s="2" t="s">
        <v>63</v>
      </c>
      <c r="E38" s="2" t="s">
        <v>43</v>
      </c>
      <c r="G38" s="4" t="s">
        <v>64</v>
      </c>
      <c r="H38" s="2" t="s">
        <v>65</v>
      </c>
      <c r="I38" s="2" t="s">
        <v>32</v>
      </c>
    </row>
    <row r="39" spans="1:9" s="2" customFormat="1" ht="45">
      <c r="A39" s="2" t="str">
        <f t="shared" si="1"/>
        <v>2015-05-18</v>
      </c>
      <c r="B39" s="2" t="str">
        <f>"1030"</f>
        <v>1030</v>
      </c>
      <c r="C39" s="2" t="s">
        <v>104</v>
      </c>
      <c r="D39" s="2" t="s">
        <v>106</v>
      </c>
      <c r="E39" s="2" t="s">
        <v>15</v>
      </c>
      <c r="G39" s="4" t="s">
        <v>105</v>
      </c>
      <c r="H39" s="2" t="s">
        <v>23</v>
      </c>
      <c r="I39" s="2" t="s">
        <v>107</v>
      </c>
    </row>
    <row r="40" spans="1:9" s="2" customFormat="1" ht="45">
      <c r="A40" s="2" t="str">
        <f t="shared" si="1"/>
        <v>2015-05-18</v>
      </c>
      <c r="B40" s="2" t="str">
        <f>"1045"</f>
        <v>1045</v>
      </c>
      <c r="C40" s="2" t="s">
        <v>104</v>
      </c>
      <c r="D40" s="2" t="s">
        <v>109</v>
      </c>
      <c r="E40" s="2" t="s">
        <v>15</v>
      </c>
      <c r="G40" s="4" t="s">
        <v>108</v>
      </c>
      <c r="H40" s="2" t="s">
        <v>23</v>
      </c>
      <c r="I40" s="2" t="s">
        <v>53</v>
      </c>
    </row>
    <row r="41" spans="1:9" s="2" customFormat="1" ht="30">
      <c r="A41" s="2" t="str">
        <f t="shared" si="1"/>
        <v>2015-05-18</v>
      </c>
      <c r="B41" s="2" t="str">
        <f>"1100"</f>
        <v>1100</v>
      </c>
      <c r="C41" s="2" t="s">
        <v>66</v>
      </c>
      <c r="D41" s="2" t="s">
        <v>68</v>
      </c>
      <c r="G41" s="4" t="s">
        <v>67</v>
      </c>
      <c r="H41" s="2" t="s">
        <v>23</v>
      </c>
      <c r="I41" s="2" t="s">
        <v>69</v>
      </c>
    </row>
    <row r="42" spans="1:9" s="2" customFormat="1" ht="45">
      <c r="A42" s="2" t="str">
        <f t="shared" si="1"/>
        <v>2015-05-18</v>
      </c>
      <c r="B42" s="2" t="str">
        <f>"1200"</f>
        <v>1200</v>
      </c>
      <c r="C42" s="2" t="s">
        <v>74</v>
      </c>
      <c r="D42" s="2" t="s">
        <v>75</v>
      </c>
      <c r="E42" s="2" t="s">
        <v>10</v>
      </c>
      <c r="G42" s="4" t="s">
        <v>346</v>
      </c>
      <c r="H42" s="2" t="s">
        <v>18</v>
      </c>
      <c r="I42" s="2" t="s">
        <v>76</v>
      </c>
    </row>
    <row r="43" spans="1:9" s="2" customFormat="1" ht="30">
      <c r="A43" s="2" t="str">
        <f t="shared" si="1"/>
        <v>2015-05-18</v>
      </c>
      <c r="B43" s="2" t="str">
        <f>"1230"</f>
        <v>1230</v>
      </c>
      <c r="C43" s="2" t="s">
        <v>110</v>
      </c>
      <c r="G43" s="4" t="s">
        <v>111</v>
      </c>
      <c r="H43" s="2" t="s">
        <v>23</v>
      </c>
      <c r="I43" s="2" t="s">
        <v>32</v>
      </c>
    </row>
    <row r="44" spans="1:9" s="2" customFormat="1" ht="30">
      <c r="A44" s="2" t="str">
        <f t="shared" si="1"/>
        <v>2015-05-18</v>
      </c>
      <c r="B44" s="2" t="str">
        <f>"1300"</f>
        <v>1300</v>
      </c>
      <c r="C44" s="2" t="s">
        <v>77</v>
      </c>
      <c r="D44" s="2" t="s">
        <v>79</v>
      </c>
      <c r="E44" s="2" t="s">
        <v>10</v>
      </c>
      <c r="G44" s="4" t="s">
        <v>78</v>
      </c>
      <c r="H44" s="2" t="s">
        <v>80</v>
      </c>
      <c r="I44" s="2" t="s">
        <v>112</v>
      </c>
    </row>
    <row r="45" spans="1:9" s="2" customFormat="1" ht="30">
      <c r="A45" s="2" t="str">
        <f t="shared" si="1"/>
        <v>2015-05-18</v>
      </c>
      <c r="B45" s="2" t="str">
        <f>"1400"</f>
        <v>1400</v>
      </c>
      <c r="C45" s="2" t="s">
        <v>113</v>
      </c>
      <c r="D45" s="2" t="s">
        <v>115</v>
      </c>
      <c r="E45" s="2" t="s">
        <v>15</v>
      </c>
      <c r="G45" s="4" t="s">
        <v>114</v>
      </c>
      <c r="H45" s="2" t="s">
        <v>23</v>
      </c>
      <c r="I45" s="2" t="s">
        <v>116</v>
      </c>
    </row>
    <row r="46" spans="1:9" s="2" customFormat="1" ht="30">
      <c r="A46" s="2" t="str">
        <f t="shared" si="1"/>
        <v>2015-05-18</v>
      </c>
      <c r="B46" s="2" t="str">
        <f>"1407"</f>
        <v>1407</v>
      </c>
      <c r="C46" s="2" t="s">
        <v>117</v>
      </c>
      <c r="D46" s="2" t="s">
        <v>119</v>
      </c>
      <c r="E46" s="2" t="s">
        <v>10</v>
      </c>
      <c r="G46" s="4" t="s">
        <v>118</v>
      </c>
      <c r="H46" s="2" t="s">
        <v>23</v>
      </c>
      <c r="I46" s="2" t="s">
        <v>120</v>
      </c>
    </row>
    <row r="47" spans="1:9" s="2" customFormat="1" ht="45">
      <c r="A47" s="2" t="str">
        <f t="shared" si="1"/>
        <v>2015-05-18</v>
      </c>
      <c r="B47" s="2" t="str">
        <f>"1412"</f>
        <v>1412</v>
      </c>
      <c r="C47" s="2" t="s">
        <v>121</v>
      </c>
      <c r="D47" s="2" t="s">
        <v>123</v>
      </c>
      <c r="E47" s="2" t="s">
        <v>15</v>
      </c>
      <c r="G47" s="4" t="s">
        <v>122</v>
      </c>
      <c r="H47" s="2" t="s">
        <v>23</v>
      </c>
      <c r="I47" s="2" t="s">
        <v>124</v>
      </c>
    </row>
    <row r="48" spans="1:9" s="2" customFormat="1" ht="30">
      <c r="A48" s="2" t="str">
        <f t="shared" si="1"/>
        <v>2015-05-18</v>
      </c>
      <c r="B48" s="2" t="str">
        <f>"1420"</f>
        <v>1420</v>
      </c>
      <c r="C48" s="2" t="s">
        <v>125</v>
      </c>
      <c r="E48" s="2" t="s">
        <v>10</v>
      </c>
      <c r="F48" s="2" t="s">
        <v>61</v>
      </c>
      <c r="G48" s="4" t="s">
        <v>126</v>
      </c>
      <c r="H48" s="2" t="s">
        <v>23</v>
      </c>
      <c r="I48" s="2" t="s">
        <v>127</v>
      </c>
    </row>
    <row r="49" spans="1:9" s="2" customFormat="1" ht="45">
      <c r="A49" s="2" t="str">
        <f t="shared" si="1"/>
        <v>2015-05-18</v>
      </c>
      <c r="B49" s="2" t="str">
        <f>"1430"</f>
        <v>1430</v>
      </c>
      <c r="C49" s="2" t="s">
        <v>30</v>
      </c>
      <c r="E49" s="2" t="s">
        <v>15</v>
      </c>
      <c r="G49" s="4" t="s">
        <v>99</v>
      </c>
      <c r="H49" s="2" t="s">
        <v>23</v>
      </c>
      <c r="I49" s="2" t="s">
        <v>98</v>
      </c>
    </row>
    <row r="50" spans="1:9" s="2" customFormat="1" ht="30">
      <c r="A50" s="2" t="str">
        <f t="shared" si="1"/>
        <v>2015-05-18</v>
      </c>
      <c r="B50" s="2" t="str">
        <f>"1500"</f>
        <v>1500</v>
      </c>
      <c r="C50" s="2" t="s">
        <v>27</v>
      </c>
      <c r="E50" s="2" t="s">
        <v>15</v>
      </c>
      <c r="G50" s="4" t="s">
        <v>28</v>
      </c>
      <c r="H50" s="2" t="s">
        <v>18</v>
      </c>
      <c r="I50" s="2" t="s">
        <v>76</v>
      </c>
    </row>
    <row r="51" spans="1:9" s="2" customFormat="1" ht="30">
      <c r="A51" s="2" t="str">
        <f t="shared" si="1"/>
        <v>2015-05-18</v>
      </c>
      <c r="B51" s="2" t="str">
        <f>"1530"</f>
        <v>1530</v>
      </c>
      <c r="C51" s="2" t="s">
        <v>35</v>
      </c>
      <c r="D51" s="2" t="s">
        <v>103</v>
      </c>
      <c r="E51" s="2" t="s">
        <v>15</v>
      </c>
      <c r="G51" s="4" t="s">
        <v>102</v>
      </c>
      <c r="H51" s="2" t="s">
        <v>23</v>
      </c>
      <c r="I51" s="2" t="s">
        <v>19</v>
      </c>
    </row>
    <row r="52" spans="1:9" s="2" customFormat="1" ht="45">
      <c r="A52" s="2" t="str">
        <f t="shared" si="1"/>
        <v>2015-05-18</v>
      </c>
      <c r="B52" s="2" t="str">
        <f>"1600"</f>
        <v>1600</v>
      </c>
      <c r="C52" s="2" t="s">
        <v>33</v>
      </c>
      <c r="E52" s="2" t="s">
        <v>15</v>
      </c>
      <c r="G52" s="4" t="s">
        <v>34</v>
      </c>
      <c r="H52" s="2" t="s">
        <v>23</v>
      </c>
      <c r="I52" s="2" t="s">
        <v>29</v>
      </c>
    </row>
    <row r="53" spans="1:9" s="2" customFormat="1" ht="45">
      <c r="A53" s="2" t="str">
        <f t="shared" si="1"/>
        <v>2015-05-18</v>
      </c>
      <c r="B53" s="2" t="str">
        <f>"1630"</f>
        <v>1630</v>
      </c>
      <c r="C53" s="2" t="s">
        <v>25</v>
      </c>
      <c r="E53" s="2" t="s">
        <v>10</v>
      </c>
      <c r="F53" s="2" t="s">
        <v>93</v>
      </c>
      <c r="G53" s="4" t="s">
        <v>26</v>
      </c>
      <c r="H53" s="2" t="s">
        <v>12</v>
      </c>
      <c r="I53" s="2" t="s">
        <v>29</v>
      </c>
    </row>
    <row r="54" spans="1:9" s="2" customFormat="1" ht="45">
      <c r="A54" s="2" t="str">
        <f t="shared" si="1"/>
        <v>2015-05-18</v>
      </c>
      <c r="B54" s="2" t="str">
        <f>"1700"</f>
        <v>1700</v>
      </c>
      <c r="C54" s="2" t="s">
        <v>94</v>
      </c>
      <c r="D54" s="2" t="s">
        <v>96</v>
      </c>
      <c r="E54" s="2" t="s">
        <v>10</v>
      </c>
      <c r="G54" s="4" t="s">
        <v>95</v>
      </c>
      <c r="H54" s="2" t="s">
        <v>97</v>
      </c>
      <c r="I54" s="2" t="s">
        <v>98</v>
      </c>
    </row>
    <row r="55" spans="1:9" s="2" customFormat="1" ht="45">
      <c r="A55" s="2" t="str">
        <f t="shared" si="1"/>
        <v>2015-05-18</v>
      </c>
      <c r="B55" s="2" t="str">
        <f>"1730"</f>
        <v>1730</v>
      </c>
      <c r="C55" s="2" t="s">
        <v>128</v>
      </c>
      <c r="E55" s="2" t="s">
        <v>43</v>
      </c>
      <c r="G55" s="4" t="s">
        <v>44</v>
      </c>
      <c r="H55" s="2" t="s">
        <v>23</v>
      </c>
      <c r="I55" s="2" t="s">
        <v>32</v>
      </c>
    </row>
    <row r="56" spans="1:9" s="2" customFormat="1" ht="45">
      <c r="A56" s="2" t="str">
        <f t="shared" si="1"/>
        <v>2015-05-18</v>
      </c>
      <c r="B56" s="2" t="str">
        <f>"1800"</f>
        <v>1800</v>
      </c>
      <c r="C56" s="2" t="s">
        <v>129</v>
      </c>
      <c r="D56" s="2" t="s">
        <v>131</v>
      </c>
      <c r="E56" s="2" t="s">
        <v>15</v>
      </c>
      <c r="G56" s="4" t="s">
        <v>130</v>
      </c>
      <c r="H56" s="2" t="s">
        <v>23</v>
      </c>
      <c r="I56" s="2" t="s">
        <v>53</v>
      </c>
    </row>
    <row r="57" spans="1:9" s="2" customFormat="1" ht="45">
      <c r="A57" s="2" t="str">
        <f t="shared" si="1"/>
        <v>2015-05-18</v>
      </c>
      <c r="B57" s="2" t="str">
        <f>"1815"</f>
        <v>1815</v>
      </c>
      <c r="C57" s="2" t="s">
        <v>129</v>
      </c>
      <c r="D57" s="2" t="s">
        <v>133</v>
      </c>
      <c r="E57" s="2" t="s">
        <v>15</v>
      </c>
      <c r="G57" s="4" t="s">
        <v>132</v>
      </c>
      <c r="H57" s="2" t="s">
        <v>23</v>
      </c>
      <c r="I57" s="2" t="s">
        <v>53</v>
      </c>
    </row>
    <row r="58" spans="1:9" s="2" customFormat="1" ht="45">
      <c r="A58" s="2" t="str">
        <f t="shared" si="1"/>
        <v>2015-05-18</v>
      </c>
      <c r="B58" s="2" t="str">
        <f>"1830"</f>
        <v>1830</v>
      </c>
      <c r="C58" s="2" t="s">
        <v>134</v>
      </c>
      <c r="D58" s="2" t="s">
        <v>136</v>
      </c>
      <c r="E58" s="2" t="s">
        <v>15</v>
      </c>
      <c r="G58" s="4" t="s">
        <v>135</v>
      </c>
      <c r="H58" s="2" t="s">
        <v>23</v>
      </c>
      <c r="I58" s="2" t="s">
        <v>19</v>
      </c>
    </row>
    <row r="59" spans="1:9" s="2" customFormat="1" ht="45">
      <c r="A59" s="2" t="str">
        <f t="shared" si="1"/>
        <v>2015-05-18</v>
      </c>
      <c r="B59" s="2" t="str">
        <f>"1900"</f>
        <v>1900</v>
      </c>
      <c r="C59" s="2" t="s">
        <v>128</v>
      </c>
      <c r="E59" s="2" t="s">
        <v>43</v>
      </c>
      <c r="G59" s="4" t="s">
        <v>44</v>
      </c>
      <c r="H59" s="2" t="s">
        <v>23</v>
      </c>
      <c r="I59" s="2" t="s">
        <v>32</v>
      </c>
    </row>
    <row r="60" spans="1:9" s="2" customFormat="1" ht="30">
      <c r="A60" s="2" t="str">
        <f t="shared" si="1"/>
        <v>2015-05-18</v>
      </c>
      <c r="B60" s="2" t="str">
        <f>"1930"</f>
        <v>1930</v>
      </c>
      <c r="C60" s="2" t="s">
        <v>137</v>
      </c>
      <c r="D60" s="2" t="s">
        <v>139</v>
      </c>
      <c r="G60" s="4" t="s">
        <v>138</v>
      </c>
      <c r="H60" s="2" t="s">
        <v>12</v>
      </c>
      <c r="I60" s="2" t="s">
        <v>24</v>
      </c>
    </row>
    <row r="61" spans="1:9" s="2" customFormat="1" ht="45">
      <c r="A61" s="2" t="str">
        <f t="shared" si="1"/>
        <v>2015-05-18</v>
      </c>
      <c r="B61" s="2" t="str">
        <f>"2000"</f>
        <v>2000</v>
      </c>
      <c r="C61" s="2" t="s">
        <v>140</v>
      </c>
      <c r="D61" s="2" t="s">
        <v>142</v>
      </c>
      <c r="E61" s="2" t="s">
        <v>15</v>
      </c>
      <c r="G61" s="4" t="s">
        <v>141</v>
      </c>
      <c r="H61" s="2" t="s">
        <v>18</v>
      </c>
      <c r="I61" s="2" t="s">
        <v>143</v>
      </c>
    </row>
    <row r="62" spans="1:9" s="2" customFormat="1" ht="30">
      <c r="A62" s="2" t="str">
        <f t="shared" si="1"/>
        <v>2015-05-18</v>
      </c>
      <c r="B62" s="2" t="str">
        <f>"2030"</f>
        <v>2030</v>
      </c>
      <c r="C62" s="2" t="s">
        <v>144</v>
      </c>
      <c r="D62" s="2" t="s">
        <v>146</v>
      </c>
      <c r="G62" s="4" t="s">
        <v>145</v>
      </c>
      <c r="H62" s="2" t="s">
        <v>18</v>
      </c>
      <c r="I62" s="2" t="s">
        <v>56</v>
      </c>
    </row>
    <row r="63" spans="1:9" s="2" customFormat="1" ht="45">
      <c r="A63" s="2" t="str">
        <f t="shared" si="1"/>
        <v>2015-05-18</v>
      </c>
      <c r="B63" s="2" t="str">
        <f>"2130"</f>
        <v>2130</v>
      </c>
      <c r="C63" s="2" t="s">
        <v>147</v>
      </c>
      <c r="E63" s="2" t="s">
        <v>148</v>
      </c>
      <c r="F63" s="2" t="s">
        <v>149</v>
      </c>
      <c r="G63" s="4" t="s">
        <v>150</v>
      </c>
      <c r="H63" s="2" t="s">
        <v>65</v>
      </c>
      <c r="I63" s="2" t="s">
        <v>24</v>
      </c>
    </row>
    <row r="64" spans="1:9" s="2" customFormat="1" ht="30">
      <c r="A64" s="2" t="str">
        <f t="shared" si="1"/>
        <v>2015-05-18</v>
      </c>
      <c r="B64" s="2" t="str">
        <f>"2200"</f>
        <v>2200</v>
      </c>
      <c r="C64" s="2" t="s">
        <v>151</v>
      </c>
      <c r="D64" s="2" t="s">
        <v>153</v>
      </c>
      <c r="E64" s="2" t="s">
        <v>148</v>
      </c>
      <c r="F64" s="2" t="s">
        <v>61</v>
      </c>
      <c r="G64" s="4" t="s">
        <v>152</v>
      </c>
      <c r="H64" s="2" t="s">
        <v>65</v>
      </c>
      <c r="I64" s="2" t="s">
        <v>143</v>
      </c>
    </row>
    <row r="65" spans="1:9" s="2" customFormat="1" ht="15">
      <c r="A65" s="2" t="str">
        <f t="shared" si="1"/>
        <v>2015-05-18</v>
      </c>
      <c r="B65" s="2" t="str">
        <f>"2230"</f>
        <v>2230</v>
      </c>
      <c r="C65" s="2" t="s">
        <v>151</v>
      </c>
      <c r="D65" s="2" t="s">
        <v>155</v>
      </c>
      <c r="E65" s="2" t="s">
        <v>148</v>
      </c>
      <c r="F65" s="2" t="s">
        <v>61</v>
      </c>
      <c r="G65" s="4" t="s">
        <v>154</v>
      </c>
      <c r="H65" s="2" t="s">
        <v>65</v>
      </c>
      <c r="I65" s="2" t="s">
        <v>143</v>
      </c>
    </row>
    <row r="66" spans="1:9" s="2" customFormat="1" ht="45">
      <c r="A66" s="2" t="str">
        <f t="shared" si="1"/>
        <v>2015-05-18</v>
      </c>
      <c r="B66" s="2" t="str">
        <f>"2300"</f>
        <v>2300</v>
      </c>
      <c r="C66" s="2" t="s">
        <v>128</v>
      </c>
      <c r="E66" s="2" t="s">
        <v>43</v>
      </c>
      <c r="G66" s="4" t="s">
        <v>44</v>
      </c>
      <c r="H66" s="2" t="s">
        <v>23</v>
      </c>
      <c r="I66" s="2" t="s">
        <v>32</v>
      </c>
    </row>
    <row r="67" spans="1:9" s="2" customFormat="1" ht="45">
      <c r="A67" s="2" t="str">
        <f t="shared" si="1"/>
        <v>2015-05-18</v>
      </c>
      <c r="B67" s="2" t="str">
        <f>"2330"</f>
        <v>2330</v>
      </c>
      <c r="C67" s="2" t="s">
        <v>129</v>
      </c>
      <c r="D67" s="2" t="s">
        <v>131</v>
      </c>
      <c r="E67" s="2" t="s">
        <v>15</v>
      </c>
      <c r="G67" s="4" t="s">
        <v>130</v>
      </c>
      <c r="H67" s="2" t="s">
        <v>23</v>
      </c>
      <c r="I67" s="2" t="s">
        <v>53</v>
      </c>
    </row>
    <row r="68" spans="1:9" s="2" customFormat="1" ht="45">
      <c r="A68" s="2" t="str">
        <f t="shared" si="1"/>
        <v>2015-05-18</v>
      </c>
      <c r="B68" s="2" t="str">
        <f>"2345"</f>
        <v>2345</v>
      </c>
      <c r="C68" s="2" t="s">
        <v>129</v>
      </c>
      <c r="D68" s="2" t="s">
        <v>133</v>
      </c>
      <c r="E68" s="2" t="s">
        <v>15</v>
      </c>
      <c r="G68" s="4" t="s">
        <v>132</v>
      </c>
      <c r="H68" s="2" t="s">
        <v>23</v>
      </c>
      <c r="I68" s="2" t="s">
        <v>53</v>
      </c>
    </row>
    <row r="69" spans="1:9" s="2" customFormat="1" ht="30">
      <c r="A69" s="2" t="str">
        <f aca="true" t="shared" si="2" ref="A69:A101">"2015-05-19"</f>
        <v>2015-05-19</v>
      </c>
      <c r="B69" s="2" t="str">
        <f>"0000"</f>
        <v>0000</v>
      </c>
      <c r="C69" s="2" t="s">
        <v>88</v>
      </c>
      <c r="E69" s="2" t="s">
        <v>10</v>
      </c>
      <c r="G69" s="4" t="s">
        <v>89</v>
      </c>
      <c r="H69" s="2" t="s">
        <v>23</v>
      </c>
      <c r="I69" s="2" t="s">
        <v>90</v>
      </c>
    </row>
    <row r="70" spans="1:9" s="2" customFormat="1" ht="45">
      <c r="A70" s="2" t="str">
        <f t="shared" si="2"/>
        <v>2015-05-19</v>
      </c>
      <c r="B70" s="2" t="str">
        <f>"0600"</f>
        <v>0600</v>
      </c>
      <c r="C70" s="2" t="s">
        <v>14</v>
      </c>
      <c r="D70" s="2" t="s">
        <v>156</v>
      </c>
      <c r="E70" s="2" t="s">
        <v>15</v>
      </c>
      <c r="G70" s="4" t="s">
        <v>16</v>
      </c>
      <c r="H70" s="2" t="s">
        <v>18</v>
      </c>
      <c r="I70" s="2" t="s">
        <v>19</v>
      </c>
    </row>
    <row r="71" spans="1:9" s="2" customFormat="1" ht="30">
      <c r="A71" s="2" t="str">
        <f t="shared" si="2"/>
        <v>2015-05-19</v>
      </c>
      <c r="B71" s="2" t="str">
        <f>"0630"</f>
        <v>0630</v>
      </c>
      <c r="C71" s="2" t="s">
        <v>27</v>
      </c>
      <c r="E71" s="2" t="s">
        <v>15</v>
      </c>
      <c r="G71" s="4" t="s">
        <v>28</v>
      </c>
      <c r="H71" s="2" t="s">
        <v>18</v>
      </c>
      <c r="I71" s="2" t="s">
        <v>76</v>
      </c>
    </row>
    <row r="72" spans="1:9" s="2" customFormat="1" ht="45">
      <c r="A72" s="2" t="str">
        <f t="shared" si="2"/>
        <v>2015-05-19</v>
      </c>
      <c r="B72" s="2" t="str">
        <f>"0700"</f>
        <v>0700</v>
      </c>
      <c r="C72" s="2" t="s">
        <v>25</v>
      </c>
      <c r="E72" s="2" t="s">
        <v>15</v>
      </c>
      <c r="G72" s="4" t="s">
        <v>26</v>
      </c>
      <c r="H72" s="2" t="s">
        <v>12</v>
      </c>
      <c r="I72" s="2" t="s">
        <v>29</v>
      </c>
    </row>
    <row r="73" spans="1:9" s="2" customFormat="1" ht="45">
      <c r="A73" s="2" t="str">
        <f t="shared" si="2"/>
        <v>2015-05-19</v>
      </c>
      <c r="B73" s="2" t="str">
        <f>"0730"</f>
        <v>0730</v>
      </c>
      <c r="C73" s="2" t="s">
        <v>94</v>
      </c>
      <c r="D73" s="2" t="s">
        <v>157</v>
      </c>
      <c r="E73" s="2" t="s">
        <v>10</v>
      </c>
      <c r="G73" s="4" t="s">
        <v>95</v>
      </c>
      <c r="H73" s="2" t="s">
        <v>97</v>
      </c>
      <c r="I73" s="2" t="s">
        <v>24</v>
      </c>
    </row>
    <row r="74" spans="1:9" s="2" customFormat="1" ht="45">
      <c r="A74" s="2" t="str">
        <f t="shared" si="2"/>
        <v>2015-05-19</v>
      </c>
      <c r="B74" s="2" t="str">
        <f>"0800"</f>
        <v>0800</v>
      </c>
      <c r="C74" s="2" t="s">
        <v>30</v>
      </c>
      <c r="E74" s="2" t="s">
        <v>15</v>
      </c>
      <c r="G74" s="4" t="s">
        <v>158</v>
      </c>
      <c r="H74" s="2" t="s">
        <v>23</v>
      </c>
      <c r="I74" s="2" t="s">
        <v>24</v>
      </c>
    </row>
    <row r="75" spans="1:9" s="2" customFormat="1" ht="30">
      <c r="A75" s="2" t="str">
        <f t="shared" si="2"/>
        <v>2015-05-19</v>
      </c>
      <c r="B75" s="2" t="str">
        <f>"0830"</f>
        <v>0830</v>
      </c>
      <c r="C75" s="2" t="s">
        <v>20</v>
      </c>
      <c r="D75" s="2" t="s">
        <v>160</v>
      </c>
      <c r="E75" s="2" t="s">
        <v>15</v>
      </c>
      <c r="G75" s="4" t="s">
        <v>159</v>
      </c>
      <c r="H75" s="2" t="s">
        <v>23</v>
      </c>
      <c r="I75" s="2" t="s">
        <v>24</v>
      </c>
    </row>
    <row r="76" spans="1:9" s="2" customFormat="1" ht="45">
      <c r="A76" s="2" t="str">
        <f t="shared" si="2"/>
        <v>2015-05-19</v>
      </c>
      <c r="B76" s="2" t="str">
        <f>"0900"</f>
        <v>0900</v>
      </c>
      <c r="C76" s="2" t="s">
        <v>33</v>
      </c>
      <c r="E76" s="2" t="s">
        <v>15</v>
      </c>
      <c r="G76" s="4" t="s">
        <v>34</v>
      </c>
      <c r="H76" s="2" t="s">
        <v>23</v>
      </c>
      <c r="I76" s="2" t="s">
        <v>29</v>
      </c>
    </row>
    <row r="77" spans="1:9" s="2" customFormat="1" ht="30">
      <c r="A77" s="2" t="str">
        <f t="shared" si="2"/>
        <v>2015-05-19</v>
      </c>
      <c r="B77" s="2" t="str">
        <f>"0930"</f>
        <v>0930</v>
      </c>
      <c r="C77" s="2" t="s">
        <v>35</v>
      </c>
      <c r="D77" s="2" t="s">
        <v>162</v>
      </c>
      <c r="E77" s="2" t="s">
        <v>15</v>
      </c>
      <c r="G77" s="4" t="s">
        <v>161</v>
      </c>
      <c r="H77" s="2" t="s">
        <v>23</v>
      </c>
      <c r="I77" s="2" t="s">
        <v>19</v>
      </c>
    </row>
    <row r="78" spans="1:9" s="2" customFormat="1" ht="45">
      <c r="A78" s="2" t="str">
        <f t="shared" si="2"/>
        <v>2015-05-19</v>
      </c>
      <c r="B78" s="2" t="str">
        <f>"1000"</f>
        <v>1000</v>
      </c>
      <c r="C78" s="2" t="s">
        <v>129</v>
      </c>
      <c r="D78" s="2" t="s">
        <v>131</v>
      </c>
      <c r="E78" s="2" t="s">
        <v>15</v>
      </c>
      <c r="G78" s="4" t="s">
        <v>130</v>
      </c>
      <c r="H78" s="2" t="s">
        <v>23</v>
      </c>
      <c r="I78" s="2" t="s">
        <v>53</v>
      </c>
    </row>
    <row r="79" spans="1:9" s="2" customFormat="1" ht="45">
      <c r="A79" s="2" t="str">
        <f t="shared" si="2"/>
        <v>2015-05-19</v>
      </c>
      <c r="B79" s="2" t="str">
        <f>"1015"</f>
        <v>1015</v>
      </c>
      <c r="C79" s="2" t="s">
        <v>129</v>
      </c>
      <c r="D79" s="2" t="s">
        <v>133</v>
      </c>
      <c r="E79" s="2" t="s">
        <v>15</v>
      </c>
      <c r="G79" s="4" t="s">
        <v>132</v>
      </c>
      <c r="H79" s="2" t="s">
        <v>23</v>
      </c>
      <c r="I79" s="2" t="s">
        <v>53</v>
      </c>
    </row>
    <row r="80" spans="1:9" s="2" customFormat="1" ht="45">
      <c r="A80" s="2" t="str">
        <f t="shared" si="2"/>
        <v>2015-05-19</v>
      </c>
      <c r="B80" s="2" t="str">
        <f>"1030"</f>
        <v>1030</v>
      </c>
      <c r="C80" s="2" t="s">
        <v>134</v>
      </c>
      <c r="D80" s="2" t="s">
        <v>136</v>
      </c>
      <c r="E80" s="2" t="s">
        <v>15</v>
      </c>
      <c r="G80" s="4" t="s">
        <v>135</v>
      </c>
      <c r="H80" s="2" t="s">
        <v>23</v>
      </c>
      <c r="I80" s="2" t="s">
        <v>19</v>
      </c>
    </row>
    <row r="81" spans="1:9" s="2" customFormat="1" ht="45">
      <c r="A81" s="2" t="str">
        <f t="shared" si="2"/>
        <v>2015-05-19</v>
      </c>
      <c r="B81" s="2" t="str">
        <f>"1100"</f>
        <v>1100</v>
      </c>
      <c r="C81" s="2" t="s">
        <v>163</v>
      </c>
      <c r="D81" s="2" t="s">
        <v>166</v>
      </c>
      <c r="E81" s="2" t="s">
        <v>10</v>
      </c>
      <c r="F81" s="2" t="s">
        <v>164</v>
      </c>
      <c r="G81" s="4" t="s">
        <v>165</v>
      </c>
      <c r="H81" s="2" t="s">
        <v>23</v>
      </c>
      <c r="I81" s="2" t="s">
        <v>29</v>
      </c>
    </row>
    <row r="82" spans="1:9" s="2" customFormat="1" ht="45">
      <c r="A82" s="2" t="str">
        <f t="shared" si="2"/>
        <v>2015-05-19</v>
      </c>
      <c r="B82" s="2" t="str">
        <f>"1130"</f>
        <v>1130</v>
      </c>
      <c r="C82" s="2" t="s">
        <v>140</v>
      </c>
      <c r="D82" s="2" t="s">
        <v>142</v>
      </c>
      <c r="E82" s="2" t="s">
        <v>15</v>
      </c>
      <c r="G82" s="4" t="s">
        <v>141</v>
      </c>
      <c r="H82" s="2" t="s">
        <v>18</v>
      </c>
      <c r="I82" s="2" t="s">
        <v>143</v>
      </c>
    </row>
    <row r="83" spans="1:9" s="2" customFormat="1" ht="45">
      <c r="A83" s="2" t="str">
        <f t="shared" si="2"/>
        <v>2015-05-19</v>
      </c>
      <c r="B83" s="2" t="str">
        <f>"1200"</f>
        <v>1200</v>
      </c>
      <c r="C83" s="2" t="s">
        <v>167</v>
      </c>
      <c r="E83" s="2" t="s">
        <v>15</v>
      </c>
      <c r="G83" s="4" t="s">
        <v>168</v>
      </c>
      <c r="H83" s="2" t="s">
        <v>23</v>
      </c>
      <c r="I83" s="2" t="s">
        <v>49</v>
      </c>
    </row>
    <row r="84" spans="1:9" s="2" customFormat="1" ht="30">
      <c r="A84" s="2" t="str">
        <f t="shared" si="2"/>
        <v>2015-05-19</v>
      </c>
      <c r="B84" s="2" t="str">
        <f>"1300"</f>
        <v>1300</v>
      </c>
      <c r="C84" s="2" t="s">
        <v>137</v>
      </c>
      <c r="D84" s="2" t="s">
        <v>139</v>
      </c>
      <c r="G84" s="4" t="s">
        <v>138</v>
      </c>
      <c r="H84" s="2" t="s">
        <v>12</v>
      </c>
      <c r="I84" s="2" t="s">
        <v>24</v>
      </c>
    </row>
    <row r="85" spans="1:9" s="2" customFormat="1" ht="45">
      <c r="A85" s="2" t="str">
        <f t="shared" si="2"/>
        <v>2015-05-19</v>
      </c>
      <c r="B85" s="2" t="str">
        <f>"1330"</f>
        <v>1330</v>
      </c>
      <c r="C85" s="2" t="s">
        <v>169</v>
      </c>
      <c r="E85" s="2" t="s">
        <v>15</v>
      </c>
      <c r="G85" s="4" t="s">
        <v>170</v>
      </c>
      <c r="H85" s="2" t="s">
        <v>12</v>
      </c>
      <c r="I85" s="2" t="s">
        <v>112</v>
      </c>
    </row>
    <row r="86" spans="1:9" s="2" customFormat="1" ht="45">
      <c r="A86" s="2" t="str">
        <f t="shared" si="2"/>
        <v>2015-05-19</v>
      </c>
      <c r="B86" s="2" t="str">
        <f>"1430"</f>
        <v>1430</v>
      </c>
      <c r="C86" s="2" t="s">
        <v>30</v>
      </c>
      <c r="E86" s="2" t="s">
        <v>15</v>
      </c>
      <c r="G86" s="4" t="s">
        <v>158</v>
      </c>
      <c r="H86" s="2" t="s">
        <v>23</v>
      </c>
      <c r="I86" s="2" t="s">
        <v>24</v>
      </c>
    </row>
    <row r="87" spans="1:9" s="2" customFormat="1" ht="30">
      <c r="A87" s="2" t="str">
        <f t="shared" si="2"/>
        <v>2015-05-19</v>
      </c>
      <c r="B87" s="2" t="str">
        <f>"1500"</f>
        <v>1500</v>
      </c>
      <c r="C87" s="2" t="s">
        <v>27</v>
      </c>
      <c r="E87" s="2" t="s">
        <v>15</v>
      </c>
      <c r="G87" s="4" t="s">
        <v>28</v>
      </c>
      <c r="H87" s="2" t="s">
        <v>18</v>
      </c>
      <c r="I87" s="2" t="s">
        <v>76</v>
      </c>
    </row>
    <row r="88" spans="1:9" s="2" customFormat="1" ht="30">
      <c r="A88" s="2" t="str">
        <f t="shared" si="2"/>
        <v>2015-05-19</v>
      </c>
      <c r="B88" s="2" t="str">
        <f>"1530"</f>
        <v>1530</v>
      </c>
      <c r="C88" s="2" t="s">
        <v>35</v>
      </c>
      <c r="D88" s="2" t="s">
        <v>162</v>
      </c>
      <c r="E88" s="2" t="s">
        <v>15</v>
      </c>
      <c r="G88" s="4" t="s">
        <v>161</v>
      </c>
      <c r="H88" s="2" t="s">
        <v>23</v>
      </c>
      <c r="I88" s="2" t="s">
        <v>19</v>
      </c>
    </row>
    <row r="89" spans="1:9" s="2" customFormat="1" ht="45">
      <c r="A89" s="2" t="str">
        <f t="shared" si="2"/>
        <v>2015-05-19</v>
      </c>
      <c r="B89" s="2" t="str">
        <f>"1600"</f>
        <v>1600</v>
      </c>
      <c r="C89" s="2" t="s">
        <v>33</v>
      </c>
      <c r="E89" s="2" t="s">
        <v>15</v>
      </c>
      <c r="G89" s="4" t="s">
        <v>34</v>
      </c>
      <c r="H89" s="2" t="s">
        <v>23</v>
      </c>
      <c r="I89" s="2" t="s">
        <v>29</v>
      </c>
    </row>
    <row r="90" spans="1:9" s="2" customFormat="1" ht="45">
      <c r="A90" s="2" t="str">
        <f t="shared" si="2"/>
        <v>2015-05-19</v>
      </c>
      <c r="B90" s="2" t="str">
        <f>"1630"</f>
        <v>1630</v>
      </c>
      <c r="C90" s="2" t="s">
        <v>25</v>
      </c>
      <c r="E90" s="2" t="s">
        <v>15</v>
      </c>
      <c r="G90" s="4" t="s">
        <v>26</v>
      </c>
      <c r="H90" s="2" t="s">
        <v>12</v>
      </c>
      <c r="I90" s="2" t="s">
        <v>29</v>
      </c>
    </row>
    <row r="91" spans="1:9" s="2" customFormat="1" ht="45">
      <c r="A91" s="2" t="str">
        <f t="shared" si="2"/>
        <v>2015-05-19</v>
      </c>
      <c r="B91" s="2" t="str">
        <f>"1700"</f>
        <v>1700</v>
      </c>
      <c r="C91" s="2" t="s">
        <v>94</v>
      </c>
      <c r="D91" s="2" t="s">
        <v>157</v>
      </c>
      <c r="E91" s="2" t="s">
        <v>10</v>
      </c>
      <c r="G91" s="4" t="s">
        <v>95</v>
      </c>
      <c r="H91" s="2" t="s">
        <v>97</v>
      </c>
      <c r="I91" s="2" t="s">
        <v>24</v>
      </c>
    </row>
    <row r="92" spans="1:9" s="2" customFormat="1" ht="45">
      <c r="A92" s="2" t="str">
        <f t="shared" si="2"/>
        <v>2015-05-19</v>
      </c>
      <c r="B92" s="2" t="str">
        <f>"1730"</f>
        <v>1730</v>
      </c>
      <c r="C92" s="2" t="s">
        <v>128</v>
      </c>
      <c r="E92" s="2" t="s">
        <v>43</v>
      </c>
      <c r="G92" s="4" t="s">
        <v>44</v>
      </c>
      <c r="H92" s="2" t="s">
        <v>23</v>
      </c>
      <c r="I92" s="2" t="s">
        <v>32</v>
      </c>
    </row>
    <row r="93" spans="1:9" s="2" customFormat="1" ht="45">
      <c r="A93" s="2" t="str">
        <f t="shared" si="2"/>
        <v>2015-05-19</v>
      </c>
      <c r="B93" s="2" t="str">
        <f>"1800"</f>
        <v>1800</v>
      </c>
      <c r="C93" s="2" t="s">
        <v>171</v>
      </c>
      <c r="D93" s="2" t="s">
        <v>173</v>
      </c>
      <c r="E93" s="2" t="s">
        <v>15</v>
      </c>
      <c r="G93" s="4" t="s">
        <v>172</v>
      </c>
      <c r="H93" s="2" t="s">
        <v>23</v>
      </c>
      <c r="I93" s="2" t="s">
        <v>53</v>
      </c>
    </row>
    <row r="94" spans="1:9" s="2" customFormat="1" ht="45">
      <c r="A94" s="2" t="str">
        <f t="shared" si="2"/>
        <v>2015-05-19</v>
      </c>
      <c r="B94" s="2" t="str">
        <f>"1815"</f>
        <v>1815</v>
      </c>
      <c r="C94" s="2" t="s">
        <v>171</v>
      </c>
      <c r="D94" s="2" t="s">
        <v>175</v>
      </c>
      <c r="E94" s="2" t="s">
        <v>15</v>
      </c>
      <c r="G94" s="4" t="s">
        <v>174</v>
      </c>
      <c r="H94" s="2" t="s">
        <v>23</v>
      </c>
      <c r="I94" s="2" t="s">
        <v>107</v>
      </c>
    </row>
    <row r="95" spans="1:9" s="2" customFormat="1" ht="45">
      <c r="A95" s="2" t="str">
        <f t="shared" si="2"/>
        <v>2015-05-19</v>
      </c>
      <c r="B95" s="2" t="str">
        <f>"1830"</f>
        <v>1830</v>
      </c>
      <c r="C95" s="2" t="s">
        <v>134</v>
      </c>
      <c r="D95" s="2" t="s">
        <v>177</v>
      </c>
      <c r="E95" s="2" t="s">
        <v>15</v>
      </c>
      <c r="G95" s="4" t="s">
        <v>176</v>
      </c>
      <c r="H95" s="2" t="s">
        <v>12</v>
      </c>
      <c r="I95" s="2" t="s">
        <v>32</v>
      </c>
    </row>
    <row r="96" spans="1:9" s="2" customFormat="1" ht="45">
      <c r="A96" s="2" t="str">
        <f t="shared" si="2"/>
        <v>2015-05-19</v>
      </c>
      <c r="B96" s="2" t="str">
        <f>"1900"</f>
        <v>1900</v>
      </c>
      <c r="C96" s="2" t="s">
        <v>128</v>
      </c>
      <c r="E96" s="2" t="s">
        <v>43</v>
      </c>
      <c r="G96" s="4" t="s">
        <v>44</v>
      </c>
      <c r="H96" s="2" t="s">
        <v>23</v>
      </c>
      <c r="I96" s="2" t="s">
        <v>32</v>
      </c>
    </row>
    <row r="97" spans="1:9" s="2" customFormat="1" ht="30">
      <c r="A97" s="2" t="str">
        <f t="shared" si="2"/>
        <v>2015-05-19</v>
      </c>
      <c r="B97" s="2" t="str">
        <f>"1930"</f>
        <v>1930</v>
      </c>
      <c r="C97" s="2" t="s">
        <v>178</v>
      </c>
      <c r="E97" s="2" t="s">
        <v>15</v>
      </c>
      <c r="G97" s="4" t="s">
        <v>179</v>
      </c>
      <c r="H97" s="2" t="s">
        <v>23</v>
      </c>
      <c r="I97" s="2" t="s">
        <v>48</v>
      </c>
    </row>
    <row r="98" spans="1:9" s="2" customFormat="1" ht="30">
      <c r="A98" s="2" t="str">
        <f t="shared" si="2"/>
        <v>2015-05-19</v>
      </c>
      <c r="B98" s="2" t="str">
        <f>"2030"</f>
        <v>2030</v>
      </c>
      <c r="C98" s="2" t="s">
        <v>180</v>
      </c>
      <c r="D98" s="2" t="s">
        <v>183</v>
      </c>
      <c r="E98" s="2" t="s">
        <v>10</v>
      </c>
      <c r="F98" s="2" t="s">
        <v>181</v>
      </c>
      <c r="G98" s="4" t="s">
        <v>182</v>
      </c>
      <c r="H98" s="2" t="s">
        <v>23</v>
      </c>
      <c r="I98" s="2" t="s">
        <v>76</v>
      </c>
    </row>
    <row r="99" spans="1:9" s="2" customFormat="1" ht="15">
      <c r="A99" s="2" t="str">
        <f t="shared" si="2"/>
        <v>2015-05-19</v>
      </c>
      <c r="B99" s="2" t="str">
        <f>"2100"</f>
        <v>2100</v>
      </c>
      <c r="C99" s="2" t="s">
        <v>110</v>
      </c>
      <c r="G99" s="4" t="s">
        <v>12</v>
      </c>
      <c r="H99" s="2" t="s">
        <v>23</v>
      </c>
      <c r="I99" s="2" t="s">
        <v>32</v>
      </c>
    </row>
    <row r="100" spans="1:9" s="2" customFormat="1" ht="45">
      <c r="A100" s="2" t="str">
        <f t="shared" si="2"/>
        <v>2015-05-19</v>
      </c>
      <c r="B100" s="2" t="str">
        <f>"2130"</f>
        <v>2130</v>
      </c>
      <c r="C100" s="2" t="s">
        <v>184</v>
      </c>
      <c r="D100" s="2" t="s">
        <v>187</v>
      </c>
      <c r="E100" s="2" t="s">
        <v>15</v>
      </c>
      <c r="F100" s="2" t="s">
        <v>185</v>
      </c>
      <c r="G100" s="4" t="s">
        <v>186</v>
      </c>
      <c r="H100" s="2" t="s">
        <v>23</v>
      </c>
      <c r="I100" s="2" t="s">
        <v>24</v>
      </c>
    </row>
    <row r="101" spans="1:9" s="2" customFormat="1" ht="15">
      <c r="A101" s="2" t="str">
        <f t="shared" si="2"/>
        <v>2015-05-19</v>
      </c>
      <c r="B101" s="2" t="str">
        <f>"2200"</f>
        <v>2200</v>
      </c>
      <c r="C101" s="2" t="s">
        <v>188</v>
      </c>
      <c r="G101" s="4" t="s">
        <v>189</v>
      </c>
      <c r="H101" s="2" t="s">
        <v>12</v>
      </c>
      <c r="I101" s="2" t="s">
        <v>190</v>
      </c>
    </row>
    <row r="102" spans="1:9" s="2" customFormat="1" ht="45">
      <c r="A102" s="2" t="str">
        <f aca="true" t="shared" si="3" ref="A102:A142">"2015-05-20"</f>
        <v>2015-05-20</v>
      </c>
      <c r="B102" s="2" t="str">
        <f>"0015"</f>
        <v>0015</v>
      </c>
      <c r="C102" s="2" t="s">
        <v>128</v>
      </c>
      <c r="E102" s="2" t="s">
        <v>43</v>
      </c>
      <c r="G102" s="4" t="s">
        <v>44</v>
      </c>
      <c r="H102" s="2" t="s">
        <v>23</v>
      </c>
      <c r="I102" s="2" t="s">
        <v>32</v>
      </c>
    </row>
    <row r="103" spans="1:9" s="2" customFormat="1" ht="45">
      <c r="A103" s="2" t="str">
        <f t="shared" si="3"/>
        <v>2015-05-20</v>
      </c>
      <c r="B103" s="2" t="str">
        <f>"0045"</f>
        <v>0045</v>
      </c>
      <c r="C103" s="2" t="s">
        <v>171</v>
      </c>
      <c r="D103" s="2" t="s">
        <v>173</v>
      </c>
      <c r="E103" s="2" t="s">
        <v>15</v>
      </c>
      <c r="G103" s="4" t="s">
        <v>172</v>
      </c>
      <c r="H103" s="2" t="s">
        <v>23</v>
      </c>
      <c r="I103" s="2" t="s">
        <v>53</v>
      </c>
    </row>
    <row r="104" spans="1:9" s="2" customFormat="1" ht="15">
      <c r="A104" s="2" t="str">
        <f t="shared" si="3"/>
        <v>2015-05-20</v>
      </c>
      <c r="B104" s="2" t="str">
        <f>"0100"</f>
        <v>0100</v>
      </c>
      <c r="C104" s="2" t="s">
        <v>191</v>
      </c>
      <c r="E104" s="2" t="s">
        <v>10</v>
      </c>
      <c r="F104" s="2" t="s">
        <v>192</v>
      </c>
      <c r="G104" s="4" t="s">
        <v>193</v>
      </c>
      <c r="H104" s="2" t="s">
        <v>23</v>
      </c>
      <c r="I104" s="2" t="s">
        <v>194</v>
      </c>
    </row>
    <row r="105" spans="1:9" s="2" customFormat="1" ht="45">
      <c r="A105" s="2" t="str">
        <f t="shared" si="3"/>
        <v>2015-05-20</v>
      </c>
      <c r="B105" s="2" t="str">
        <f>"0200"</f>
        <v>0200</v>
      </c>
      <c r="C105" s="2" t="s">
        <v>45</v>
      </c>
      <c r="D105" s="2" t="s">
        <v>196</v>
      </c>
      <c r="E105" s="2" t="s">
        <v>10</v>
      </c>
      <c r="G105" s="4" t="s">
        <v>195</v>
      </c>
      <c r="H105" s="2" t="s">
        <v>23</v>
      </c>
      <c r="I105" s="2" t="s">
        <v>48</v>
      </c>
    </row>
    <row r="106" spans="1:9" s="2" customFormat="1" ht="30">
      <c r="A106" s="2" t="str">
        <f t="shared" si="3"/>
        <v>2015-05-20</v>
      </c>
      <c r="B106" s="2" t="str">
        <f>"0300"</f>
        <v>0300</v>
      </c>
      <c r="C106" s="2" t="s">
        <v>9</v>
      </c>
      <c r="E106" s="2" t="s">
        <v>10</v>
      </c>
      <c r="F106" s="2" t="s">
        <v>61</v>
      </c>
      <c r="G106" s="4" t="s">
        <v>197</v>
      </c>
      <c r="H106" s="2" t="s">
        <v>23</v>
      </c>
      <c r="I106" s="2" t="s">
        <v>198</v>
      </c>
    </row>
    <row r="107" spans="1:9" s="2" customFormat="1" ht="45">
      <c r="A107" s="2" t="str">
        <f t="shared" si="3"/>
        <v>2015-05-20</v>
      </c>
      <c r="B107" s="2" t="str">
        <f>"0400"</f>
        <v>0400</v>
      </c>
      <c r="C107" s="2" t="s">
        <v>199</v>
      </c>
      <c r="D107" s="2" t="s">
        <v>201</v>
      </c>
      <c r="E107" s="2" t="s">
        <v>15</v>
      </c>
      <c r="G107" s="4" t="s">
        <v>200</v>
      </c>
      <c r="H107" s="2" t="s">
        <v>23</v>
      </c>
      <c r="I107" s="2" t="s">
        <v>69</v>
      </c>
    </row>
    <row r="108" spans="1:9" s="2" customFormat="1" ht="45">
      <c r="A108" s="2" t="str">
        <f t="shared" si="3"/>
        <v>2015-05-20</v>
      </c>
      <c r="B108" s="2" t="str">
        <f>"0500"</f>
        <v>0500</v>
      </c>
      <c r="C108" s="2" t="s">
        <v>199</v>
      </c>
      <c r="D108" s="2" t="s">
        <v>202</v>
      </c>
      <c r="E108" s="2" t="s">
        <v>15</v>
      </c>
      <c r="G108" s="4" t="s">
        <v>200</v>
      </c>
      <c r="H108" s="2" t="s">
        <v>23</v>
      </c>
      <c r="I108" s="2" t="s">
        <v>13</v>
      </c>
    </row>
    <row r="109" spans="1:9" s="2" customFormat="1" ht="45">
      <c r="A109" s="2" t="str">
        <f t="shared" si="3"/>
        <v>2015-05-20</v>
      </c>
      <c r="B109" s="2" t="str">
        <f>"0600"</f>
        <v>0600</v>
      </c>
      <c r="C109" s="2" t="s">
        <v>14</v>
      </c>
      <c r="D109" s="2" t="s">
        <v>203</v>
      </c>
      <c r="E109" s="2" t="s">
        <v>15</v>
      </c>
      <c r="G109" s="4" t="s">
        <v>16</v>
      </c>
      <c r="H109" s="2" t="s">
        <v>18</v>
      </c>
      <c r="I109" s="2" t="s">
        <v>19</v>
      </c>
    </row>
    <row r="110" spans="1:9" s="2" customFormat="1" ht="30">
      <c r="A110" s="2" t="str">
        <f t="shared" si="3"/>
        <v>2015-05-20</v>
      </c>
      <c r="B110" s="2" t="str">
        <f>"0630"</f>
        <v>0630</v>
      </c>
      <c r="C110" s="2" t="s">
        <v>27</v>
      </c>
      <c r="E110" s="2" t="s">
        <v>15</v>
      </c>
      <c r="G110" s="4" t="s">
        <v>28</v>
      </c>
      <c r="H110" s="2" t="s">
        <v>18</v>
      </c>
      <c r="I110" s="2" t="s">
        <v>76</v>
      </c>
    </row>
    <row r="111" spans="1:9" s="2" customFormat="1" ht="45">
      <c r="A111" s="2" t="str">
        <f t="shared" si="3"/>
        <v>2015-05-20</v>
      </c>
      <c r="B111" s="2" t="str">
        <f>"0700"</f>
        <v>0700</v>
      </c>
      <c r="C111" s="2" t="s">
        <v>25</v>
      </c>
      <c r="E111" s="2" t="s">
        <v>10</v>
      </c>
      <c r="G111" s="4" t="s">
        <v>26</v>
      </c>
      <c r="H111" s="2" t="s">
        <v>12</v>
      </c>
      <c r="I111" s="2" t="s">
        <v>32</v>
      </c>
    </row>
    <row r="112" spans="1:9" s="2" customFormat="1" ht="45">
      <c r="A112" s="2" t="str">
        <f t="shared" si="3"/>
        <v>2015-05-20</v>
      </c>
      <c r="B112" s="2" t="str">
        <f>"0730"</f>
        <v>0730</v>
      </c>
      <c r="C112" s="2" t="s">
        <v>94</v>
      </c>
      <c r="D112" s="2" t="s">
        <v>205</v>
      </c>
      <c r="E112" s="2" t="s">
        <v>10</v>
      </c>
      <c r="G112" s="4" t="s">
        <v>204</v>
      </c>
      <c r="H112" s="2" t="s">
        <v>97</v>
      </c>
      <c r="I112" s="2" t="s">
        <v>24</v>
      </c>
    </row>
    <row r="113" spans="1:9" s="2" customFormat="1" ht="45">
      <c r="A113" s="2" t="str">
        <f t="shared" si="3"/>
        <v>2015-05-20</v>
      </c>
      <c r="B113" s="2" t="str">
        <f>"0800"</f>
        <v>0800</v>
      </c>
      <c r="C113" s="2" t="s">
        <v>30</v>
      </c>
      <c r="E113" s="2" t="s">
        <v>15</v>
      </c>
      <c r="G113" s="4" t="s">
        <v>206</v>
      </c>
      <c r="H113" s="2" t="s">
        <v>23</v>
      </c>
      <c r="I113" s="2" t="s">
        <v>24</v>
      </c>
    </row>
    <row r="114" spans="1:9" s="2" customFormat="1" ht="45">
      <c r="A114" s="2" t="str">
        <f t="shared" si="3"/>
        <v>2015-05-20</v>
      </c>
      <c r="B114" s="2" t="str">
        <f>"0830"</f>
        <v>0830</v>
      </c>
      <c r="C114" s="2" t="s">
        <v>20</v>
      </c>
      <c r="D114" s="2" t="s">
        <v>208</v>
      </c>
      <c r="E114" s="2" t="s">
        <v>15</v>
      </c>
      <c r="G114" s="4" t="s">
        <v>207</v>
      </c>
      <c r="H114" s="2" t="s">
        <v>23</v>
      </c>
      <c r="I114" s="2" t="s">
        <v>24</v>
      </c>
    </row>
    <row r="115" spans="1:9" s="2" customFormat="1" ht="45">
      <c r="A115" s="2" t="str">
        <f t="shared" si="3"/>
        <v>2015-05-20</v>
      </c>
      <c r="B115" s="2" t="str">
        <f>"0900"</f>
        <v>0900</v>
      </c>
      <c r="C115" s="2" t="s">
        <v>33</v>
      </c>
      <c r="E115" s="2" t="s">
        <v>15</v>
      </c>
      <c r="G115" s="4" t="s">
        <v>34</v>
      </c>
      <c r="H115" s="2" t="s">
        <v>23</v>
      </c>
      <c r="I115" s="2" t="s">
        <v>29</v>
      </c>
    </row>
    <row r="116" spans="1:9" s="2" customFormat="1" ht="30">
      <c r="A116" s="2" t="str">
        <f t="shared" si="3"/>
        <v>2015-05-20</v>
      </c>
      <c r="B116" s="2" t="str">
        <f>"0930"</f>
        <v>0930</v>
      </c>
      <c r="C116" s="2" t="s">
        <v>35</v>
      </c>
      <c r="D116" s="2" t="s">
        <v>210</v>
      </c>
      <c r="E116" s="2" t="s">
        <v>15</v>
      </c>
      <c r="G116" s="4" t="s">
        <v>209</v>
      </c>
      <c r="H116" s="2" t="s">
        <v>23</v>
      </c>
      <c r="I116" s="2" t="s">
        <v>19</v>
      </c>
    </row>
    <row r="117" spans="1:9" s="2" customFormat="1" ht="45">
      <c r="A117" s="2" t="str">
        <f t="shared" si="3"/>
        <v>2015-05-20</v>
      </c>
      <c r="B117" s="2" t="str">
        <f>"1000"</f>
        <v>1000</v>
      </c>
      <c r="C117" s="2" t="s">
        <v>171</v>
      </c>
      <c r="D117" s="2" t="s">
        <v>173</v>
      </c>
      <c r="E117" s="2" t="s">
        <v>15</v>
      </c>
      <c r="G117" s="4" t="s">
        <v>172</v>
      </c>
      <c r="H117" s="2" t="s">
        <v>23</v>
      </c>
      <c r="I117" s="2" t="s">
        <v>53</v>
      </c>
    </row>
    <row r="118" spans="1:9" s="2" customFormat="1" ht="45">
      <c r="A118" s="2" t="str">
        <f t="shared" si="3"/>
        <v>2015-05-20</v>
      </c>
      <c r="B118" s="2" t="str">
        <f>"1015"</f>
        <v>1015</v>
      </c>
      <c r="C118" s="2" t="s">
        <v>171</v>
      </c>
      <c r="D118" s="2" t="s">
        <v>175</v>
      </c>
      <c r="E118" s="2" t="s">
        <v>15</v>
      </c>
      <c r="G118" s="4" t="s">
        <v>174</v>
      </c>
      <c r="H118" s="2" t="s">
        <v>23</v>
      </c>
      <c r="I118" s="2" t="s">
        <v>107</v>
      </c>
    </row>
    <row r="119" spans="1:9" s="2" customFormat="1" ht="45">
      <c r="A119" s="2" t="str">
        <f t="shared" si="3"/>
        <v>2015-05-20</v>
      </c>
      <c r="B119" s="2" t="str">
        <f>"1030"</f>
        <v>1030</v>
      </c>
      <c r="C119" s="2" t="s">
        <v>134</v>
      </c>
      <c r="D119" s="2" t="s">
        <v>177</v>
      </c>
      <c r="E119" s="2" t="s">
        <v>15</v>
      </c>
      <c r="G119" s="4" t="s">
        <v>176</v>
      </c>
      <c r="H119" s="2" t="s">
        <v>12</v>
      </c>
      <c r="I119" s="2" t="s">
        <v>32</v>
      </c>
    </row>
    <row r="120" spans="1:9" s="2" customFormat="1" ht="30">
      <c r="A120" s="2" t="str">
        <f t="shared" si="3"/>
        <v>2015-05-20</v>
      </c>
      <c r="B120" s="2" t="str">
        <f>"1100"</f>
        <v>1100</v>
      </c>
      <c r="C120" s="2" t="s">
        <v>180</v>
      </c>
      <c r="D120" s="2" t="s">
        <v>183</v>
      </c>
      <c r="E120" s="2" t="s">
        <v>10</v>
      </c>
      <c r="F120" s="2" t="s">
        <v>181</v>
      </c>
      <c r="G120" s="4" t="s">
        <v>182</v>
      </c>
      <c r="H120" s="2" t="s">
        <v>23</v>
      </c>
      <c r="I120" s="2" t="s">
        <v>76</v>
      </c>
    </row>
    <row r="121" spans="1:9" s="2" customFormat="1" ht="15">
      <c r="A121" s="2" t="str">
        <f t="shared" si="3"/>
        <v>2015-05-20</v>
      </c>
      <c r="B121" s="2" t="str">
        <f>"1130"</f>
        <v>1130</v>
      </c>
      <c r="C121" s="2" t="s">
        <v>110</v>
      </c>
      <c r="G121" s="4" t="s">
        <v>12</v>
      </c>
      <c r="H121" s="2" t="s">
        <v>23</v>
      </c>
      <c r="I121" s="2" t="s">
        <v>32</v>
      </c>
    </row>
    <row r="122" spans="1:9" s="2" customFormat="1" ht="15">
      <c r="A122" s="2" t="str">
        <f t="shared" si="3"/>
        <v>2015-05-20</v>
      </c>
      <c r="B122" s="2" t="str">
        <f>"1200"</f>
        <v>1200</v>
      </c>
      <c r="C122" s="2" t="s">
        <v>188</v>
      </c>
      <c r="G122" s="4" t="s">
        <v>189</v>
      </c>
      <c r="H122" s="2" t="s">
        <v>12</v>
      </c>
      <c r="I122" s="2" t="s">
        <v>190</v>
      </c>
    </row>
    <row r="123" spans="1:9" s="2" customFormat="1" ht="45">
      <c r="A123" s="2" t="str">
        <f t="shared" si="3"/>
        <v>2015-05-20</v>
      </c>
      <c r="B123" s="2" t="str">
        <f>"1415"</f>
        <v>1415</v>
      </c>
      <c r="C123" s="2" t="s">
        <v>117</v>
      </c>
      <c r="D123" s="2" t="s">
        <v>212</v>
      </c>
      <c r="E123" s="2" t="s">
        <v>10</v>
      </c>
      <c r="G123" s="4" t="s">
        <v>211</v>
      </c>
      <c r="H123" s="2" t="s">
        <v>23</v>
      </c>
      <c r="I123" s="2" t="s">
        <v>120</v>
      </c>
    </row>
    <row r="124" spans="1:9" s="2" customFormat="1" ht="45">
      <c r="A124" s="2" t="str">
        <f t="shared" si="3"/>
        <v>2015-05-20</v>
      </c>
      <c r="B124" s="2" t="str">
        <f>"1420"</f>
        <v>1420</v>
      </c>
      <c r="C124" s="2" t="s">
        <v>213</v>
      </c>
      <c r="D124" s="2" t="s">
        <v>215</v>
      </c>
      <c r="E124" s="2" t="s">
        <v>15</v>
      </c>
      <c r="G124" s="4" t="s">
        <v>214</v>
      </c>
      <c r="H124" s="2" t="s">
        <v>23</v>
      </c>
      <c r="I124" s="2" t="s">
        <v>124</v>
      </c>
    </row>
    <row r="125" spans="1:9" s="2" customFormat="1" ht="45">
      <c r="A125" s="2" t="str">
        <f t="shared" si="3"/>
        <v>2015-05-20</v>
      </c>
      <c r="B125" s="2" t="str">
        <f>"1430"</f>
        <v>1430</v>
      </c>
      <c r="C125" s="2" t="s">
        <v>30</v>
      </c>
      <c r="E125" s="2" t="s">
        <v>15</v>
      </c>
      <c r="G125" s="4" t="s">
        <v>206</v>
      </c>
      <c r="H125" s="2" t="s">
        <v>23</v>
      </c>
      <c r="I125" s="2" t="s">
        <v>24</v>
      </c>
    </row>
    <row r="126" spans="1:9" s="2" customFormat="1" ht="30">
      <c r="A126" s="2" t="str">
        <f t="shared" si="3"/>
        <v>2015-05-20</v>
      </c>
      <c r="B126" s="2" t="str">
        <f>"1500"</f>
        <v>1500</v>
      </c>
      <c r="C126" s="2" t="s">
        <v>27</v>
      </c>
      <c r="E126" s="2" t="s">
        <v>15</v>
      </c>
      <c r="G126" s="4" t="s">
        <v>28</v>
      </c>
      <c r="H126" s="2" t="s">
        <v>18</v>
      </c>
      <c r="I126" s="2" t="s">
        <v>76</v>
      </c>
    </row>
    <row r="127" spans="1:9" s="2" customFormat="1" ht="30">
      <c r="A127" s="2" t="str">
        <f t="shared" si="3"/>
        <v>2015-05-20</v>
      </c>
      <c r="B127" s="2" t="str">
        <f>"1530"</f>
        <v>1530</v>
      </c>
      <c r="C127" s="2" t="s">
        <v>35</v>
      </c>
      <c r="D127" s="2" t="s">
        <v>210</v>
      </c>
      <c r="E127" s="2" t="s">
        <v>15</v>
      </c>
      <c r="G127" s="4" t="s">
        <v>209</v>
      </c>
      <c r="H127" s="2" t="s">
        <v>23</v>
      </c>
      <c r="I127" s="2" t="s">
        <v>19</v>
      </c>
    </row>
    <row r="128" spans="1:9" s="2" customFormat="1" ht="45">
      <c r="A128" s="2" t="str">
        <f t="shared" si="3"/>
        <v>2015-05-20</v>
      </c>
      <c r="B128" s="2" t="str">
        <f>"1600"</f>
        <v>1600</v>
      </c>
      <c r="C128" s="2" t="s">
        <v>33</v>
      </c>
      <c r="E128" s="2" t="s">
        <v>15</v>
      </c>
      <c r="G128" s="4" t="s">
        <v>34</v>
      </c>
      <c r="H128" s="2" t="s">
        <v>23</v>
      </c>
      <c r="I128" s="2" t="s">
        <v>29</v>
      </c>
    </row>
    <row r="129" spans="1:9" s="2" customFormat="1" ht="45">
      <c r="A129" s="2" t="str">
        <f t="shared" si="3"/>
        <v>2015-05-20</v>
      </c>
      <c r="B129" s="2" t="str">
        <f>"1630"</f>
        <v>1630</v>
      </c>
      <c r="C129" s="2" t="s">
        <v>25</v>
      </c>
      <c r="E129" s="2" t="s">
        <v>10</v>
      </c>
      <c r="G129" s="4" t="s">
        <v>26</v>
      </c>
      <c r="H129" s="2" t="s">
        <v>12</v>
      </c>
      <c r="I129" s="2" t="s">
        <v>32</v>
      </c>
    </row>
    <row r="130" spans="1:9" s="2" customFormat="1" ht="45">
      <c r="A130" s="2" t="str">
        <f t="shared" si="3"/>
        <v>2015-05-20</v>
      </c>
      <c r="B130" s="2" t="str">
        <f>"1700"</f>
        <v>1700</v>
      </c>
      <c r="C130" s="2" t="s">
        <v>94</v>
      </c>
      <c r="D130" s="2" t="s">
        <v>205</v>
      </c>
      <c r="E130" s="2" t="s">
        <v>10</v>
      </c>
      <c r="G130" s="4" t="s">
        <v>204</v>
      </c>
      <c r="H130" s="2" t="s">
        <v>97</v>
      </c>
      <c r="I130" s="2" t="s">
        <v>24</v>
      </c>
    </row>
    <row r="131" spans="1:9" s="2" customFormat="1" ht="45">
      <c r="A131" s="2" t="str">
        <f t="shared" si="3"/>
        <v>2015-05-20</v>
      </c>
      <c r="B131" s="2" t="str">
        <f>"1730"</f>
        <v>1730</v>
      </c>
      <c r="C131" s="2" t="s">
        <v>128</v>
      </c>
      <c r="E131" s="2" t="s">
        <v>43</v>
      </c>
      <c r="G131" s="4" t="s">
        <v>44</v>
      </c>
      <c r="H131" s="2" t="s">
        <v>23</v>
      </c>
      <c r="I131" s="2" t="s">
        <v>32</v>
      </c>
    </row>
    <row r="132" spans="1:9" s="2" customFormat="1" ht="45">
      <c r="A132" s="2" t="str">
        <f t="shared" si="3"/>
        <v>2015-05-20</v>
      </c>
      <c r="B132" s="2" t="str">
        <f>"1800"</f>
        <v>1800</v>
      </c>
      <c r="C132" s="2" t="s">
        <v>216</v>
      </c>
      <c r="D132" s="2" t="s">
        <v>218</v>
      </c>
      <c r="E132" s="2" t="s">
        <v>15</v>
      </c>
      <c r="F132" s="2" t="s">
        <v>185</v>
      </c>
      <c r="G132" s="4" t="s">
        <v>217</v>
      </c>
      <c r="H132" s="2" t="s">
        <v>23</v>
      </c>
      <c r="I132" s="2" t="s">
        <v>53</v>
      </c>
    </row>
    <row r="133" spans="1:9" s="2" customFormat="1" ht="45">
      <c r="A133" s="2" t="str">
        <f t="shared" si="3"/>
        <v>2015-05-20</v>
      </c>
      <c r="B133" s="2" t="str">
        <f>"1815"</f>
        <v>1815</v>
      </c>
      <c r="C133" s="2" t="s">
        <v>216</v>
      </c>
      <c r="D133" s="2" t="s">
        <v>220</v>
      </c>
      <c r="E133" s="2" t="s">
        <v>15</v>
      </c>
      <c r="F133" s="2" t="s">
        <v>185</v>
      </c>
      <c r="G133" s="4" t="s">
        <v>219</v>
      </c>
      <c r="H133" s="2" t="s">
        <v>23</v>
      </c>
      <c r="I133" s="2" t="s">
        <v>53</v>
      </c>
    </row>
    <row r="134" spans="1:9" s="2" customFormat="1" ht="45">
      <c r="A134" s="2" t="str">
        <f t="shared" si="3"/>
        <v>2015-05-20</v>
      </c>
      <c r="B134" s="2" t="str">
        <f>"1830"</f>
        <v>1830</v>
      </c>
      <c r="C134" s="2" t="s">
        <v>134</v>
      </c>
      <c r="D134" s="2" t="s">
        <v>222</v>
      </c>
      <c r="E134" s="2" t="s">
        <v>15</v>
      </c>
      <c r="G134" s="4" t="s">
        <v>221</v>
      </c>
      <c r="H134" s="2" t="s">
        <v>12</v>
      </c>
      <c r="I134" s="2" t="s">
        <v>29</v>
      </c>
    </row>
    <row r="135" spans="1:9" s="2" customFormat="1" ht="45">
      <c r="A135" s="2" t="str">
        <f t="shared" si="3"/>
        <v>2015-05-20</v>
      </c>
      <c r="B135" s="2" t="str">
        <f>"1900"</f>
        <v>1900</v>
      </c>
      <c r="C135" s="2" t="s">
        <v>128</v>
      </c>
      <c r="E135" s="2" t="s">
        <v>43</v>
      </c>
      <c r="G135" s="4" t="s">
        <v>44</v>
      </c>
      <c r="H135" s="2" t="s">
        <v>23</v>
      </c>
      <c r="I135" s="2" t="s">
        <v>32</v>
      </c>
    </row>
    <row r="136" spans="1:9" s="2" customFormat="1" ht="30">
      <c r="A136" s="2" t="str">
        <f t="shared" si="3"/>
        <v>2015-05-20</v>
      </c>
      <c r="B136" s="2" t="str">
        <f>"1930"</f>
        <v>1930</v>
      </c>
      <c r="C136" s="2" t="s">
        <v>223</v>
      </c>
      <c r="E136" s="2" t="s">
        <v>10</v>
      </c>
      <c r="G136" s="4" t="s">
        <v>224</v>
      </c>
      <c r="H136" s="2" t="s">
        <v>23</v>
      </c>
      <c r="I136" s="2" t="s">
        <v>198</v>
      </c>
    </row>
    <row r="137" spans="1:9" s="2" customFormat="1" ht="30">
      <c r="A137" s="2" t="str">
        <f t="shared" si="3"/>
        <v>2015-05-20</v>
      </c>
      <c r="B137" s="2" t="str">
        <f>"2030"</f>
        <v>2030</v>
      </c>
      <c r="C137" s="2" t="s">
        <v>226</v>
      </c>
      <c r="D137" s="2" t="s">
        <v>342</v>
      </c>
      <c r="E137" s="2" t="s">
        <v>148</v>
      </c>
      <c r="F137" s="2" t="s">
        <v>227</v>
      </c>
      <c r="G137" s="4" t="s">
        <v>228</v>
      </c>
      <c r="H137" s="2" t="s">
        <v>23</v>
      </c>
      <c r="I137" s="2" t="s">
        <v>229</v>
      </c>
    </row>
    <row r="138" spans="1:9" s="2" customFormat="1" ht="30">
      <c r="A138" s="2" t="str">
        <f t="shared" si="3"/>
        <v>2015-05-20</v>
      </c>
      <c r="B138" s="2" t="str">
        <f>"2130"</f>
        <v>2130</v>
      </c>
      <c r="C138" s="2" t="s">
        <v>66</v>
      </c>
      <c r="D138" s="2" t="s">
        <v>68</v>
      </c>
      <c r="G138" s="4" t="s">
        <v>67</v>
      </c>
      <c r="H138" s="2" t="s">
        <v>23</v>
      </c>
      <c r="I138" s="2" t="s">
        <v>69</v>
      </c>
    </row>
    <row r="139" spans="1:9" s="2" customFormat="1" ht="45">
      <c r="A139" s="2" t="str">
        <f t="shared" si="3"/>
        <v>2015-05-20</v>
      </c>
      <c r="B139" s="2" t="str">
        <f>"2230"</f>
        <v>2230</v>
      </c>
      <c r="C139" s="2" t="s">
        <v>230</v>
      </c>
      <c r="D139" s="2" t="s">
        <v>343</v>
      </c>
      <c r="E139" s="2" t="s">
        <v>10</v>
      </c>
      <c r="G139" s="4" t="s">
        <v>231</v>
      </c>
      <c r="H139" s="2" t="s">
        <v>23</v>
      </c>
      <c r="I139" s="2" t="s">
        <v>29</v>
      </c>
    </row>
    <row r="140" spans="1:9" s="2" customFormat="1" ht="45">
      <c r="A140" s="2" t="str">
        <f t="shared" si="3"/>
        <v>2015-05-20</v>
      </c>
      <c r="B140" s="2" t="str">
        <f>"2300"</f>
        <v>2300</v>
      </c>
      <c r="C140" s="2" t="s">
        <v>128</v>
      </c>
      <c r="E140" s="2" t="s">
        <v>43</v>
      </c>
      <c r="G140" s="4" t="s">
        <v>44</v>
      </c>
      <c r="H140" s="2" t="s">
        <v>23</v>
      </c>
      <c r="I140" s="2" t="s">
        <v>32</v>
      </c>
    </row>
    <row r="141" spans="1:9" s="2" customFormat="1" ht="45">
      <c r="A141" s="2" t="str">
        <f t="shared" si="3"/>
        <v>2015-05-20</v>
      </c>
      <c r="B141" s="2" t="str">
        <f>"2330"</f>
        <v>2330</v>
      </c>
      <c r="C141" s="2" t="s">
        <v>216</v>
      </c>
      <c r="D141" s="2" t="s">
        <v>218</v>
      </c>
      <c r="E141" s="2" t="s">
        <v>15</v>
      </c>
      <c r="F141" s="2" t="s">
        <v>185</v>
      </c>
      <c r="G141" s="4" t="s">
        <v>217</v>
      </c>
      <c r="H141" s="2" t="s">
        <v>23</v>
      </c>
      <c r="I141" s="2" t="s">
        <v>53</v>
      </c>
    </row>
    <row r="142" spans="1:9" s="2" customFormat="1" ht="45">
      <c r="A142" s="2" t="str">
        <f t="shared" si="3"/>
        <v>2015-05-20</v>
      </c>
      <c r="B142" s="2" t="str">
        <f>"2345"</f>
        <v>2345</v>
      </c>
      <c r="C142" s="2" t="s">
        <v>216</v>
      </c>
      <c r="D142" s="2" t="s">
        <v>220</v>
      </c>
      <c r="E142" s="2" t="s">
        <v>15</v>
      </c>
      <c r="F142" s="2" t="s">
        <v>185</v>
      </c>
      <c r="G142" s="4" t="s">
        <v>219</v>
      </c>
      <c r="H142" s="2" t="s">
        <v>23</v>
      </c>
      <c r="I142" s="2" t="s">
        <v>53</v>
      </c>
    </row>
    <row r="143" spans="1:9" s="2" customFormat="1" ht="30">
      <c r="A143" s="2" t="str">
        <f aca="true" t="shared" si="4" ref="A143:A177">"2015-05-21"</f>
        <v>2015-05-21</v>
      </c>
      <c r="B143" s="2" t="str">
        <f>"0000"</f>
        <v>0000</v>
      </c>
      <c r="C143" s="2" t="s">
        <v>88</v>
      </c>
      <c r="E143" s="2" t="s">
        <v>10</v>
      </c>
      <c r="G143" s="4" t="s">
        <v>89</v>
      </c>
      <c r="H143" s="2" t="s">
        <v>23</v>
      </c>
      <c r="I143" s="2" t="s">
        <v>91</v>
      </c>
    </row>
    <row r="144" spans="1:9" s="2" customFormat="1" ht="45">
      <c r="A144" s="2" t="str">
        <f t="shared" si="4"/>
        <v>2015-05-21</v>
      </c>
      <c r="B144" s="2" t="str">
        <f>"0600"</f>
        <v>0600</v>
      </c>
      <c r="C144" s="2" t="s">
        <v>14</v>
      </c>
      <c r="D144" s="2" t="s">
        <v>232</v>
      </c>
      <c r="E144" s="2" t="s">
        <v>15</v>
      </c>
      <c r="G144" s="4" t="s">
        <v>16</v>
      </c>
      <c r="H144" s="2" t="s">
        <v>18</v>
      </c>
      <c r="I144" s="2" t="s">
        <v>19</v>
      </c>
    </row>
    <row r="145" spans="1:9" s="2" customFormat="1" ht="30">
      <c r="A145" s="2" t="str">
        <f t="shared" si="4"/>
        <v>2015-05-21</v>
      </c>
      <c r="B145" s="2" t="str">
        <f>"0630"</f>
        <v>0630</v>
      </c>
      <c r="C145" s="2" t="s">
        <v>27</v>
      </c>
      <c r="E145" s="2" t="s">
        <v>15</v>
      </c>
      <c r="G145" s="4" t="s">
        <v>28</v>
      </c>
      <c r="H145" s="2" t="s">
        <v>18</v>
      </c>
      <c r="I145" s="2" t="s">
        <v>76</v>
      </c>
    </row>
    <row r="146" spans="1:9" s="2" customFormat="1" ht="45">
      <c r="A146" s="2" t="str">
        <f t="shared" si="4"/>
        <v>2015-05-21</v>
      </c>
      <c r="B146" s="2" t="str">
        <f>"0700"</f>
        <v>0700</v>
      </c>
      <c r="C146" s="2" t="s">
        <v>25</v>
      </c>
      <c r="E146" s="2" t="s">
        <v>15</v>
      </c>
      <c r="G146" s="4" t="s">
        <v>26</v>
      </c>
      <c r="H146" s="2" t="s">
        <v>12</v>
      </c>
      <c r="I146" s="2" t="s">
        <v>29</v>
      </c>
    </row>
    <row r="147" spans="1:9" s="2" customFormat="1" ht="45">
      <c r="A147" s="2" t="str">
        <f t="shared" si="4"/>
        <v>2015-05-21</v>
      </c>
      <c r="B147" s="2" t="str">
        <f>"0730"</f>
        <v>0730</v>
      </c>
      <c r="C147" s="2" t="s">
        <v>94</v>
      </c>
      <c r="D147" s="2" t="s">
        <v>233</v>
      </c>
      <c r="E147" s="2" t="s">
        <v>10</v>
      </c>
      <c r="G147" s="4" t="s">
        <v>95</v>
      </c>
      <c r="H147" s="2" t="s">
        <v>97</v>
      </c>
      <c r="I147" s="2" t="s">
        <v>98</v>
      </c>
    </row>
    <row r="148" spans="1:9" s="2" customFormat="1" ht="45">
      <c r="A148" s="2" t="str">
        <f t="shared" si="4"/>
        <v>2015-05-21</v>
      </c>
      <c r="B148" s="2" t="str">
        <f>"0800"</f>
        <v>0800</v>
      </c>
      <c r="C148" s="2" t="s">
        <v>30</v>
      </c>
      <c r="E148" s="2" t="s">
        <v>15</v>
      </c>
      <c r="G148" s="4" t="s">
        <v>234</v>
      </c>
      <c r="H148" s="2" t="s">
        <v>23</v>
      </c>
      <c r="I148" s="2" t="s">
        <v>32</v>
      </c>
    </row>
    <row r="149" spans="1:9" s="2" customFormat="1" ht="30">
      <c r="A149" s="2" t="str">
        <f t="shared" si="4"/>
        <v>2015-05-21</v>
      </c>
      <c r="B149" s="2" t="str">
        <f>"0830"</f>
        <v>0830</v>
      </c>
      <c r="C149" s="2" t="s">
        <v>20</v>
      </c>
      <c r="D149" s="2" t="s">
        <v>236</v>
      </c>
      <c r="E149" s="2" t="s">
        <v>15</v>
      </c>
      <c r="G149" s="4" t="s">
        <v>235</v>
      </c>
      <c r="H149" s="2" t="s">
        <v>23</v>
      </c>
      <c r="I149" s="2" t="s">
        <v>24</v>
      </c>
    </row>
    <row r="150" spans="1:9" s="2" customFormat="1" ht="45">
      <c r="A150" s="2" t="str">
        <f t="shared" si="4"/>
        <v>2015-05-21</v>
      </c>
      <c r="B150" s="2" t="str">
        <f>"0900"</f>
        <v>0900</v>
      </c>
      <c r="C150" s="2" t="s">
        <v>33</v>
      </c>
      <c r="E150" s="2" t="s">
        <v>15</v>
      </c>
      <c r="G150" s="4" t="s">
        <v>34</v>
      </c>
      <c r="H150" s="2" t="s">
        <v>23</v>
      </c>
      <c r="I150" s="2" t="s">
        <v>29</v>
      </c>
    </row>
    <row r="151" spans="1:9" s="2" customFormat="1" ht="30">
      <c r="A151" s="2" t="str">
        <f t="shared" si="4"/>
        <v>2015-05-21</v>
      </c>
      <c r="B151" s="2" t="str">
        <f>"0930"</f>
        <v>0930</v>
      </c>
      <c r="C151" s="2" t="s">
        <v>35</v>
      </c>
      <c r="D151" s="2" t="s">
        <v>238</v>
      </c>
      <c r="E151" s="2" t="s">
        <v>15</v>
      </c>
      <c r="G151" s="4" t="s">
        <v>237</v>
      </c>
      <c r="H151" s="2" t="s">
        <v>23</v>
      </c>
      <c r="I151" s="2" t="s">
        <v>29</v>
      </c>
    </row>
    <row r="152" spans="1:9" s="2" customFormat="1" ht="45">
      <c r="A152" s="2" t="str">
        <f t="shared" si="4"/>
        <v>2015-05-21</v>
      </c>
      <c r="B152" s="2" t="str">
        <f>"1000"</f>
        <v>1000</v>
      </c>
      <c r="C152" s="2" t="s">
        <v>216</v>
      </c>
      <c r="D152" s="2" t="s">
        <v>218</v>
      </c>
      <c r="E152" s="2" t="s">
        <v>15</v>
      </c>
      <c r="F152" s="2" t="s">
        <v>185</v>
      </c>
      <c r="G152" s="4" t="s">
        <v>217</v>
      </c>
      <c r="H152" s="2" t="s">
        <v>23</v>
      </c>
      <c r="I152" s="2" t="s">
        <v>53</v>
      </c>
    </row>
    <row r="153" spans="1:9" s="2" customFormat="1" ht="45">
      <c r="A153" s="2" t="str">
        <f t="shared" si="4"/>
        <v>2015-05-21</v>
      </c>
      <c r="B153" s="2" t="str">
        <f>"1015"</f>
        <v>1015</v>
      </c>
      <c r="C153" s="2" t="s">
        <v>216</v>
      </c>
      <c r="D153" s="2" t="s">
        <v>220</v>
      </c>
      <c r="E153" s="2" t="s">
        <v>15</v>
      </c>
      <c r="F153" s="2" t="s">
        <v>185</v>
      </c>
      <c r="G153" s="4" t="s">
        <v>219</v>
      </c>
      <c r="H153" s="2" t="s">
        <v>23</v>
      </c>
      <c r="I153" s="2" t="s">
        <v>53</v>
      </c>
    </row>
    <row r="154" spans="1:9" s="2" customFormat="1" ht="45">
      <c r="A154" s="2" t="str">
        <f t="shared" si="4"/>
        <v>2015-05-21</v>
      </c>
      <c r="B154" s="2" t="str">
        <f>"1030"</f>
        <v>1030</v>
      </c>
      <c r="C154" s="2" t="s">
        <v>134</v>
      </c>
      <c r="D154" s="2" t="s">
        <v>222</v>
      </c>
      <c r="E154" s="2" t="s">
        <v>15</v>
      </c>
      <c r="G154" s="4" t="s">
        <v>221</v>
      </c>
      <c r="H154" s="2" t="s">
        <v>12</v>
      </c>
      <c r="I154" s="2" t="s">
        <v>29</v>
      </c>
    </row>
    <row r="155" spans="1:9" s="2" customFormat="1" ht="30">
      <c r="A155" s="2" t="str">
        <f t="shared" si="4"/>
        <v>2015-05-21</v>
      </c>
      <c r="B155" s="2" t="str">
        <f>"1100"</f>
        <v>1100</v>
      </c>
      <c r="C155" s="2" t="s">
        <v>66</v>
      </c>
      <c r="D155" s="2" t="s">
        <v>68</v>
      </c>
      <c r="G155" s="4" t="s">
        <v>67</v>
      </c>
      <c r="H155" s="2" t="s">
        <v>23</v>
      </c>
      <c r="I155" s="2" t="s">
        <v>69</v>
      </c>
    </row>
    <row r="156" spans="1:9" s="2" customFormat="1" ht="30">
      <c r="A156" s="2" t="str">
        <f t="shared" si="4"/>
        <v>2015-05-21</v>
      </c>
      <c r="B156" s="2" t="str">
        <f>"1200"</f>
        <v>1200</v>
      </c>
      <c r="C156" s="2" t="s">
        <v>223</v>
      </c>
      <c r="D156" s="2" t="s">
        <v>225</v>
      </c>
      <c r="E156" s="2" t="s">
        <v>10</v>
      </c>
      <c r="G156" s="4" t="s">
        <v>224</v>
      </c>
      <c r="H156" s="2" t="s">
        <v>23</v>
      </c>
      <c r="I156" s="2" t="s">
        <v>198</v>
      </c>
    </row>
    <row r="157" spans="1:9" s="2" customFormat="1" ht="45">
      <c r="A157" s="2" t="str">
        <f t="shared" si="4"/>
        <v>2015-05-21</v>
      </c>
      <c r="B157" s="2" t="str">
        <f>"1300"</f>
        <v>1300</v>
      </c>
      <c r="C157" s="2" t="s">
        <v>230</v>
      </c>
      <c r="D157" s="2" t="s">
        <v>343</v>
      </c>
      <c r="E157" s="2" t="s">
        <v>10</v>
      </c>
      <c r="G157" s="4" t="s">
        <v>231</v>
      </c>
      <c r="H157" s="2" t="s">
        <v>23</v>
      </c>
      <c r="I157" s="2" t="s">
        <v>29</v>
      </c>
    </row>
    <row r="158" spans="1:9" s="2" customFormat="1" ht="45">
      <c r="A158" s="2" t="str">
        <f t="shared" si="4"/>
        <v>2015-05-21</v>
      </c>
      <c r="B158" s="2" t="str">
        <f>"1330"</f>
        <v>1330</v>
      </c>
      <c r="C158" s="2" t="s">
        <v>85</v>
      </c>
      <c r="E158" s="2" t="s">
        <v>15</v>
      </c>
      <c r="G158" s="4" t="s">
        <v>86</v>
      </c>
      <c r="H158" s="2" t="s">
        <v>23</v>
      </c>
      <c r="I158" s="2" t="s">
        <v>87</v>
      </c>
    </row>
    <row r="159" spans="1:9" s="2" customFormat="1" ht="30">
      <c r="A159" s="2" t="str">
        <f t="shared" si="4"/>
        <v>2015-05-21</v>
      </c>
      <c r="B159" s="2" t="str">
        <f>"1415"</f>
        <v>1415</v>
      </c>
      <c r="C159" s="2" t="s">
        <v>121</v>
      </c>
      <c r="D159" s="2" t="s">
        <v>240</v>
      </c>
      <c r="E159" s="2" t="s">
        <v>15</v>
      </c>
      <c r="G159" s="4" t="s">
        <v>239</v>
      </c>
      <c r="H159" s="2" t="s">
        <v>23</v>
      </c>
      <c r="I159" s="2" t="s">
        <v>116</v>
      </c>
    </row>
    <row r="160" spans="1:9" s="2" customFormat="1" ht="45">
      <c r="A160" s="2" t="str">
        <f t="shared" si="4"/>
        <v>2015-05-21</v>
      </c>
      <c r="B160" s="2" t="str">
        <f>"1430"</f>
        <v>1430</v>
      </c>
      <c r="C160" s="2" t="s">
        <v>30</v>
      </c>
      <c r="E160" s="2" t="s">
        <v>15</v>
      </c>
      <c r="G160" s="4" t="s">
        <v>234</v>
      </c>
      <c r="H160" s="2" t="s">
        <v>23</v>
      </c>
      <c r="I160" s="2" t="s">
        <v>32</v>
      </c>
    </row>
    <row r="161" spans="1:9" s="2" customFormat="1" ht="30">
      <c r="A161" s="2" t="str">
        <f t="shared" si="4"/>
        <v>2015-05-21</v>
      </c>
      <c r="B161" s="2" t="str">
        <f>"1500"</f>
        <v>1500</v>
      </c>
      <c r="C161" s="2" t="s">
        <v>27</v>
      </c>
      <c r="E161" s="2" t="s">
        <v>15</v>
      </c>
      <c r="G161" s="4" t="s">
        <v>28</v>
      </c>
      <c r="H161" s="2" t="s">
        <v>18</v>
      </c>
      <c r="I161" s="2" t="s">
        <v>76</v>
      </c>
    </row>
    <row r="162" spans="1:9" s="2" customFormat="1" ht="30">
      <c r="A162" s="2" t="str">
        <f t="shared" si="4"/>
        <v>2015-05-21</v>
      </c>
      <c r="B162" s="2" t="str">
        <f>"1530"</f>
        <v>1530</v>
      </c>
      <c r="C162" s="2" t="s">
        <v>35</v>
      </c>
      <c r="D162" s="2" t="s">
        <v>238</v>
      </c>
      <c r="E162" s="2" t="s">
        <v>15</v>
      </c>
      <c r="G162" s="4" t="s">
        <v>237</v>
      </c>
      <c r="H162" s="2" t="s">
        <v>23</v>
      </c>
      <c r="I162" s="2" t="s">
        <v>29</v>
      </c>
    </row>
    <row r="163" spans="1:9" s="2" customFormat="1" ht="45">
      <c r="A163" s="2" t="str">
        <f t="shared" si="4"/>
        <v>2015-05-21</v>
      </c>
      <c r="B163" s="2" t="str">
        <f>"1600"</f>
        <v>1600</v>
      </c>
      <c r="C163" s="2" t="s">
        <v>33</v>
      </c>
      <c r="E163" s="2" t="s">
        <v>15</v>
      </c>
      <c r="G163" s="4" t="s">
        <v>34</v>
      </c>
      <c r="H163" s="2" t="s">
        <v>23</v>
      </c>
      <c r="I163" s="2" t="s">
        <v>29</v>
      </c>
    </row>
    <row r="164" spans="1:9" s="2" customFormat="1" ht="45">
      <c r="A164" s="2" t="str">
        <f t="shared" si="4"/>
        <v>2015-05-21</v>
      </c>
      <c r="B164" s="2" t="str">
        <f>"1630"</f>
        <v>1630</v>
      </c>
      <c r="C164" s="2" t="s">
        <v>25</v>
      </c>
      <c r="E164" s="2" t="s">
        <v>15</v>
      </c>
      <c r="G164" s="4" t="s">
        <v>26</v>
      </c>
      <c r="H164" s="2" t="s">
        <v>12</v>
      </c>
      <c r="I164" s="2" t="s">
        <v>29</v>
      </c>
    </row>
    <row r="165" spans="1:9" s="2" customFormat="1" ht="45">
      <c r="A165" s="2" t="str">
        <f t="shared" si="4"/>
        <v>2015-05-21</v>
      </c>
      <c r="B165" s="2" t="str">
        <f>"1700"</f>
        <v>1700</v>
      </c>
      <c r="C165" s="2" t="s">
        <v>94</v>
      </c>
      <c r="D165" s="2" t="s">
        <v>233</v>
      </c>
      <c r="E165" s="2" t="s">
        <v>10</v>
      </c>
      <c r="G165" s="4" t="s">
        <v>95</v>
      </c>
      <c r="H165" s="2" t="s">
        <v>97</v>
      </c>
      <c r="I165" s="2" t="s">
        <v>98</v>
      </c>
    </row>
    <row r="166" spans="1:9" s="2" customFormat="1" ht="45">
      <c r="A166" s="2" t="str">
        <f t="shared" si="4"/>
        <v>2015-05-21</v>
      </c>
      <c r="B166" s="2" t="str">
        <f>"1730"</f>
        <v>1730</v>
      </c>
      <c r="C166" s="2" t="s">
        <v>128</v>
      </c>
      <c r="E166" s="2" t="s">
        <v>43</v>
      </c>
      <c r="G166" s="4" t="s">
        <v>44</v>
      </c>
      <c r="H166" s="2" t="s">
        <v>23</v>
      </c>
      <c r="I166" s="2" t="s">
        <v>32</v>
      </c>
    </row>
    <row r="167" spans="1:9" s="2" customFormat="1" ht="45">
      <c r="A167" s="2" t="str">
        <f t="shared" si="4"/>
        <v>2015-05-21</v>
      </c>
      <c r="B167" s="2" t="str">
        <f>"1800"</f>
        <v>1800</v>
      </c>
      <c r="C167" s="2" t="s">
        <v>241</v>
      </c>
      <c r="D167" s="2" t="s">
        <v>243</v>
      </c>
      <c r="E167" s="2" t="s">
        <v>15</v>
      </c>
      <c r="F167" s="2" t="s">
        <v>185</v>
      </c>
      <c r="G167" s="4" t="s">
        <v>242</v>
      </c>
      <c r="H167" s="2" t="s">
        <v>23</v>
      </c>
      <c r="I167" s="2" t="s">
        <v>53</v>
      </c>
    </row>
    <row r="168" spans="1:9" s="2" customFormat="1" ht="30">
      <c r="A168" s="2" t="str">
        <f t="shared" si="4"/>
        <v>2015-05-21</v>
      </c>
      <c r="B168" s="2" t="str">
        <f>"1815"</f>
        <v>1815</v>
      </c>
      <c r="C168" s="2" t="s">
        <v>241</v>
      </c>
      <c r="D168" s="2" t="s">
        <v>245</v>
      </c>
      <c r="E168" s="2" t="s">
        <v>15</v>
      </c>
      <c r="F168" s="2" t="s">
        <v>185</v>
      </c>
      <c r="G168" s="4" t="s">
        <v>244</v>
      </c>
      <c r="H168" s="2" t="s">
        <v>23</v>
      </c>
      <c r="I168" s="2" t="s">
        <v>53</v>
      </c>
    </row>
    <row r="169" spans="1:9" s="2" customFormat="1" ht="45">
      <c r="A169" s="2" t="str">
        <f t="shared" si="4"/>
        <v>2015-05-21</v>
      </c>
      <c r="B169" s="2" t="str">
        <f>"1830"</f>
        <v>1830</v>
      </c>
      <c r="C169" s="2" t="s">
        <v>134</v>
      </c>
      <c r="D169" s="2" t="s">
        <v>247</v>
      </c>
      <c r="E169" s="2" t="s">
        <v>15</v>
      </c>
      <c r="G169" s="4" t="s">
        <v>246</v>
      </c>
      <c r="H169" s="2" t="s">
        <v>12</v>
      </c>
      <c r="I169" s="2" t="s">
        <v>29</v>
      </c>
    </row>
    <row r="170" spans="1:9" s="2" customFormat="1" ht="45">
      <c r="A170" s="2" t="str">
        <f t="shared" si="4"/>
        <v>2015-05-21</v>
      </c>
      <c r="B170" s="2" t="str">
        <f>"1900"</f>
        <v>1900</v>
      </c>
      <c r="C170" s="2" t="s">
        <v>128</v>
      </c>
      <c r="E170" s="2" t="s">
        <v>43</v>
      </c>
      <c r="G170" s="4" t="s">
        <v>44</v>
      </c>
      <c r="H170" s="2" t="s">
        <v>23</v>
      </c>
      <c r="I170" s="2" t="s">
        <v>32</v>
      </c>
    </row>
    <row r="171" spans="1:9" s="2" customFormat="1" ht="30">
      <c r="A171" s="2" t="str">
        <f t="shared" si="4"/>
        <v>2015-05-21</v>
      </c>
      <c r="B171" s="2" t="str">
        <f>"1930"</f>
        <v>1930</v>
      </c>
      <c r="C171" s="2" t="s">
        <v>248</v>
      </c>
      <c r="E171" s="2" t="s">
        <v>43</v>
      </c>
      <c r="G171" s="4" t="s">
        <v>249</v>
      </c>
      <c r="H171" s="2" t="s">
        <v>23</v>
      </c>
      <c r="I171" s="2" t="s">
        <v>250</v>
      </c>
    </row>
    <row r="172" spans="1:9" s="2" customFormat="1" ht="45">
      <c r="A172" s="2" t="str">
        <f t="shared" si="4"/>
        <v>2015-05-21</v>
      </c>
      <c r="B172" s="2" t="str">
        <f>"2100"</f>
        <v>2100</v>
      </c>
      <c r="C172" s="2" t="s">
        <v>251</v>
      </c>
      <c r="D172" s="2" t="s">
        <v>253</v>
      </c>
      <c r="E172" s="2" t="s">
        <v>148</v>
      </c>
      <c r="F172" s="2" t="s">
        <v>61</v>
      </c>
      <c r="G172" s="4" t="s">
        <v>252</v>
      </c>
      <c r="H172" s="2" t="s">
        <v>12</v>
      </c>
      <c r="I172" s="2" t="s">
        <v>24</v>
      </c>
    </row>
    <row r="173" spans="1:9" s="2" customFormat="1" ht="30">
      <c r="A173" s="2" t="str">
        <f t="shared" si="4"/>
        <v>2015-05-21</v>
      </c>
      <c r="B173" s="2" t="str">
        <f>"2130"</f>
        <v>2130</v>
      </c>
      <c r="C173" s="2" t="s">
        <v>191</v>
      </c>
      <c r="E173" s="2" t="s">
        <v>148</v>
      </c>
      <c r="F173" s="2" t="s">
        <v>93</v>
      </c>
      <c r="G173" s="4" t="s">
        <v>254</v>
      </c>
      <c r="H173" s="2" t="s">
        <v>23</v>
      </c>
      <c r="I173" s="2" t="s">
        <v>194</v>
      </c>
    </row>
    <row r="174" spans="1:9" s="2" customFormat="1" ht="45">
      <c r="A174" s="2" t="str">
        <f t="shared" si="4"/>
        <v>2015-05-21</v>
      </c>
      <c r="B174" s="2" t="str">
        <f>"2230"</f>
        <v>2230</v>
      </c>
      <c r="C174" s="2" t="s">
        <v>151</v>
      </c>
      <c r="D174" s="2" t="s">
        <v>257</v>
      </c>
      <c r="E174" s="2" t="s">
        <v>10</v>
      </c>
      <c r="F174" s="2" t="s">
        <v>255</v>
      </c>
      <c r="G174" s="4" t="s">
        <v>256</v>
      </c>
      <c r="H174" s="2" t="s">
        <v>65</v>
      </c>
      <c r="I174" s="2" t="s">
        <v>76</v>
      </c>
    </row>
    <row r="175" spans="1:9" s="2" customFormat="1" ht="45">
      <c r="A175" s="2" t="str">
        <f t="shared" si="4"/>
        <v>2015-05-21</v>
      </c>
      <c r="B175" s="2" t="str">
        <f>"2300"</f>
        <v>2300</v>
      </c>
      <c r="C175" s="2" t="s">
        <v>128</v>
      </c>
      <c r="E175" s="2" t="s">
        <v>43</v>
      </c>
      <c r="G175" s="4" t="s">
        <v>44</v>
      </c>
      <c r="H175" s="2" t="s">
        <v>23</v>
      </c>
      <c r="I175" s="2" t="s">
        <v>32</v>
      </c>
    </row>
    <row r="176" spans="1:9" s="2" customFormat="1" ht="45">
      <c r="A176" s="2" t="str">
        <f t="shared" si="4"/>
        <v>2015-05-21</v>
      </c>
      <c r="B176" s="2" t="str">
        <f>"2330"</f>
        <v>2330</v>
      </c>
      <c r="C176" s="2" t="s">
        <v>241</v>
      </c>
      <c r="D176" s="2" t="s">
        <v>243</v>
      </c>
      <c r="E176" s="2" t="s">
        <v>15</v>
      </c>
      <c r="F176" s="2" t="s">
        <v>185</v>
      </c>
      <c r="G176" s="4" t="s">
        <v>242</v>
      </c>
      <c r="H176" s="2" t="s">
        <v>23</v>
      </c>
      <c r="I176" s="2" t="s">
        <v>53</v>
      </c>
    </row>
    <row r="177" spans="1:9" s="2" customFormat="1" ht="30">
      <c r="A177" s="2" t="str">
        <f t="shared" si="4"/>
        <v>2015-05-21</v>
      </c>
      <c r="B177" s="2" t="str">
        <f>"2345"</f>
        <v>2345</v>
      </c>
      <c r="C177" s="2" t="s">
        <v>241</v>
      </c>
      <c r="D177" s="2" t="s">
        <v>245</v>
      </c>
      <c r="E177" s="2" t="s">
        <v>15</v>
      </c>
      <c r="F177" s="2" t="s">
        <v>185</v>
      </c>
      <c r="G177" s="4" t="s">
        <v>244</v>
      </c>
      <c r="H177" s="2" t="s">
        <v>23</v>
      </c>
      <c r="I177" s="2" t="s">
        <v>53</v>
      </c>
    </row>
    <row r="178" spans="1:9" s="2" customFormat="1" ht="30">
      <c r="A178" s="2" t="str">
        <f aca="true" t="shared" si="5" ref="A178:A209">"2015-05-22"</f>
        <v>2015-05-22</v>
      </c>
      <c r="B178" s="2" t="str">
        <f>"0000"</f>
        <v>0000</v>
      </c>
      <c r="C178" s="2" t="s">
        <v>88</v>
      </c>
      <c r="E178" s="2" t="s">
        <v>10</v>
      </c>
      <c r="G178" s="4" t="s">
        <v>89</v>
      </c>
      <c r="H178" s="2" t="s">
        <v>23</v>
      </c>
      <c r="I178" s="2" t="s">
        <v>90</v>
      </c>
    </row>
    <row r="179" spans="1:9" s="2" customFormat="1" ht="45">
      <c r="A179" s="2" t="str">
        <f t="shared" si="5"/>
        <v>2015-05-22</v>
      </c>
      <c r="B179" s="2" t="str">
        <f>"0600"</f>
        <v>0600</v>
      </c>
      <c r="C179" s="2" t="s">
        <v>14</v>
      </c>
      <c r="D179" s="2" t="s">
        <v>258</v>
      </c>
      <c r="E179" s="2" t="s">
        <v>15</v>
      </c>
      <c r="G179" s="4" t="s">
        <v>16</v>
      </c>
      <c r="H179" s="2" t="s">
        <v>18</v>
      </c>
      <c r="I179" s="2" t="s">
        <v>19</v>
      </c>
    </row>
    <row r="180" spans="1:9" s="2" customFormat="1" ht="30">
      <c r="A180" s="2" t="str">
        <f t="shared" si="5"/>
        <v>2015-05-22</v>
      </c>
      <c r="B180" s="2" t="str">
        <f>"0630"</f>
        <v>0630</v>
      </c>
      <c r="C180" s="2" t="s">
        <v>27</v>
      </c>
      <c r="E180" s="2" t="s">
        <v>15</v>
      </c>
      <c r="G180" s="4" t="s">
        <v>28</v>
      </c>
      <c r="H180" s="2" t="s">
        <v>18</v>
      </c>
      <c r="I180" s="2" t="s">
        <v>76</v>
      </c>
    </row>
    <row r="181" spans="1:9" s="2" customFormat="1" ht="45">
      <c r="A181" s="2" t="str">
        <f t="shared" si="5"/>
        <v>2015-05-22</v>
      </c>
      <c r="B181" s="2" t="str">
        <f>"0700"</f>
        <v>0700</v>
      </c>
      <c r="C181" s="2" t="s">
        <v>25</v>
      </c>
      <c r="E181" s="2" t="s">
        <v>15</v>
      </c>
      <c r="G181" s="4" t="s">
        <v>26</v>
      </c>
      <c r="H181" s="2" t="s">
        <v>12</v>
      </c>
      <c r="I181" s="2" t="s">
        <v>29</v>
      </c>
    </row>
    <row r="182" spans="1:9" s="2" customFormat="1" ht="45">
      <c r="A182" s="2" t="str">
        <f t="shared" si="5"/>
        <v>2015-05-22</v>
      </c>
      <c r="B182" s="2" t="str">
        <f>"0730"</f>
        <v>0730</v>
      </c>
      <c r="C182" s="2" t="s">
        <v>94</v>
      </c>
      <c r="D182" s="2" t="s">
        <v>259</v>
      </c>
      <c r="E182" s="2" t="s">
        <v>10</v>
      </c>
      <c r="G182" s="4" t="s">
        <v>95</v>
      </c>
      <c r="H182" s="2" t="s">
        <v>97</v>
      </c>
      <c r="I182" s="2" t="s">
        <v>98</v>
      </c>
    </row>
    <row r="183" spans="1:9" s="2" customFormat="1" ht="45">
      <c r="A183" s="2" t="str">
        <f t="shared" si="5"/>
        <v>2015-05-22</v>
      </c>
      <c r="B183" s="2" t="str">
        <f>"0800"</f>
        <v>0800</v>
      </c>
      <c r="C183" s="2" t="s">
        <v>30</v>
      </c>
      <c r="E183" s="2" t="s">
        <v>15</v>
      </c>
      <c r="G183" s="4" t="s">
        <v>260</v>
      </c>
      <c r="H183" s="2" t="s">
        <v>23</v>
      </c>
      <c r="I183" s="2" t="s">
        <v>24</v>
      </c>
    </row>
    <row r="184" spans="1:9" s="2" customFormat="1" ht="45">
      <c r="A184" s="2" t="str">
        <f t="shared" si="5"/>
        <v>2015-05-22</v>
      </c>
      <c r="B184" s="2" t="str">
        <f>"0830"</f>
        <v>0830</v>
      </c>
      <c r="C184" s="2" t="s">
        <v>20</v>
      </c>
      <c r="D184" s="2" t="s">
        <v>262</v>
      </c>
      <c r="E184" s="2" t="s">
        <v>15</v>
      </c>
      <c r="G184" s="4" t="s">
        <v>261</v>
      </c>
      <c r="H184" s="2" t="s">
        <v>23</v>
      </c>
      <c r="I184" s="2" t="s">
        <v>24</v>
      </c>
    </row>
    <row r="185" spans="1:9" s="2" customFormat="1" ht="45">
      <c r="A185" s="2" t="str">
        <f t="shared" si="5"/>
        <v>2015-05-22</v>
      </c>
      <c r="B185" s="2" t="str">
        <f>"0900"</f>
        <v>0900</v>
      </c>
      <c r="C185" s="2" t="s">
        <v>33</v>
      </c>
      <c r="E185" s="2" t="s">
        <v>15</v>
      </c>
      <c r="G185" s="4" t="s">
        <v>34</v>
      </c>
      <c r="H185" s="2" t="s">
        <v>23</v>
      </c>
      <c r="I185" s="2" t="s">
        <v>29</v>
      </c>
    </row>
    <row r="186" spans="1:9" s="2" customFormat="1" ht="30">
      <c r="A186" s="2" t="str">
        <f t="shared" si="5"/>
        <v>2015-05-22</v>
      </c>
      <c r="B186" s="2" t="str">
        <f>"0930"</f>
        <v>0930</v>
      </c>
      <c r="C186" s="2" t="s">
        <v>35</v>
      </c>
      <c r="D186" s="2" t="s">
        <v>264</v>
      </c>
      <c r="E186" s="2" t="s">
        <v>15</v>
      </c>
      <c r="G186" s="4" t="s">
        <v>263</v>
      </c>
      <c r="H186" s="2" t="s">
        <v>23</v>
      </c>
      <c r="I186" s="2" t="s">
        <v>29</v>
      </c>
    </row>
    <row r="187" spans="1:9" ht="45">
      <c r="A187" t="str">
        <f t="shared" si="5"/>
        <v>2015-05-22</v>
      </c>
      <c r="B187" t="str">
        <f>"1000"</f>
        <v>1000</v>
      </c>
      <c r="C187" t="s">
        <v>241</v>
      </c>
      <c r="D187" t="s">
        <v>243</v>
      </c>
      <c r="E187" t="s">
        <v>15</v>
      </c>
      <c r="F187" t="s">
        <v>185</v>
      </c>
      <c r="G187" s="1" t="s">
        <v>242</v>
      </c>
      <c r="H187" t="s">
        <v>23</v>
      </c>
      <c r="I187" t="s">
        <v>53</v>
      </c>
    </row>
    <row r="188" spans="1:9" ht="30">
      <c r="A188" t="str">
        <f t="shared" si="5"/>
        <v>2015-05-22</v>
      </c>
      <c r="B188" t="str">
        <f>"1015"</f>
        <v>1015</v>
      </c>
      <c r="C188" t="s">
        <v>241</v>
      </c>
      <c r="D188" t="s">
        <v>245</v>
      </c>
      <c r="E188" t="s">
        <v>15</v>
      </c>
      <c r="F188" t="s">
        <v>185</v>
      </c>
      <c r="G188" s="1" t="s">
        <v>244</v>
      </c>
      <c r="H188" t="s">
        <v>23</v>
      </c>
      <c r="I188" t="s">
        <v>53</v>
      </c>
    </row>
    <row r="189" spans="1:9" ht="45">
      <c r="A189" t="str">
        <f t="shared" si="5"/>
        <v>2015-05-22</v>
      </c>
      <c r="B189" t="str">
        <f>"1030"</f>
        <v>1030</v>
      </c>
      <c r="C189" t="s">
        <v>134</v>
      </c>
      <c r="D189" t="s">
        <v>247</v>
      </c>
      <c r="E189" t="s">
        <v>15</v>
      </c>
      <c r="G189" s="1" t="s">
        <v>246</v>
      </c>
      <c r="H189" t="s">
        <v>12</v>
      </c>
      <c r="I189" t="s">
        <v>29</v>
      </c>
    </row>
    <row r="190" spans="1:9" ht="30">
      <c r="A190" t="str">
        <f t="shared" si="5"/>
        <v>2015-05-22</v>
      </c>
      <c r="B190" t="str">
        <f>"1100"</f>
        <v>1100</v>
      </c>
      <c r="C190" t="s">
        <v>248</v>
      </c>
      <c r="E190" t="s">
        <v>43</v>
      </c>
      <c r="G190" s="1" t="s">
        <v>249</v>
      </c>
      <c r="H190" t="s">
        <v>23</v>
      </c>
      <c r="I190" t="s">
        <v>250</v>
      </c>
    </row>
    <row r="191" spans="1:9" ht="30">
      <c r="A191" t="str">
        <f t="shared" si="5"/>
        <v>2015-05-22</v>
      </c>
      <c r="B191" t="str">
        <f>"1230"</f>
        <v>1230</v>
      </c>
      <c r="C191" t="s">
        <v>191</v>
      </c>
      <c r="E191" t="s">
        <v>148</v>
      </c>
      <c r="F191" t="s">
        <v>93</v>
      </c>
      <c r="G191" s="1" t="s">
        <v>254</v>
      </c>
      <c r="H191" t="s">
        <v>23</v>
      </c>
      <c r="I191" t="s">
        <v>194</v>
      </c>
    </row>
    <row r="192" spans="1:9" ht="45">
      <c r="A192" t="str">
        <f t="shared" si="5"/>
        <v>2015-05-22</v>
      </c>
      <c r="B192" t="str">
        <f>"1330"</f>
        <v>1330</v>
      </c>
      <c r="C192" t="s">
        <v>265</v>
      </c>
      <c r="E192" t="s">
        <v>15</v>
      </c>
      <c r="G192" s="1" t="s">
        <v>266</v>
      </c>
      <c r="H192" t="s">
        <v>23</v>
      </c>
      <c r="I192" t="s">
        <v>13</v>
      </c>
    </row>
    <row r="193" spans="1:9" ht="45">
      <c r="A193" t="str">
        <f t="shared" si="5"/>
        <v>2015-05-22</v>
      </c>
      <c r="B193" t="str">
        <f>"1430"</f>
        <v>1430</v>
      </c>
      <c r="C193" t="s">
        <v>30</v>
      </c>
      <c r="E193" t="s">
        <v>15</v>
      </c>
      <c r="G193" s="1" t="s">
        <v>260</v>
      </c>
      <c r="H193" t="s">
        <v>23</v>
      </c>
      <c r="I193" t="s">
        <v>24</v>
      </c>
    </row>
    <row r="194" spans="1:9" ht="30">
      <c r="A194" t="str">
        <f t="shared" si="5"/>
        <v>2015-05-22</v>
      </c>
      <c r="B194" t="str">
        <f>"1500"</f>
        <v>1500</v>
      </c>
      <c r="C194" t="s">
        <v>27</v>
      </c>
      <c r="E194" t="s">
        <v>15</v>
      </c>
      <c r="G194" s="1" t="s">
        <v>28</v>
      </c>
      <c r="H194" t="s">
        <v>18</v>
      </c>
      <c r="I194" t="s">
        <v>76</v>
      </c>
    </row>
    <row r="195" spans="1:9" ht="30">
      <c r="A195" t="str">
        <f t="shared" si="5"/>
        <v>2015-05-22</v>
      </c>
      <c r="B195" t="str">
        <f>"1530"</f>
        <v>1530</v>
      </c>
      <c r="C195" t="s">
        <v>35</v>
      </c>
      <c r="D195" t="s">
        <v>264</v>
      </c>
      <c r="E195" t="s">
        <v>15</v>
      </c>
      <c r="G195" s="1" t="s">
        <v>263</v>
      </c>
      <c r="H195" t="s">
        <v>23</v>
      </c>
      <c r="I195" t="s">
        <v>29</v>
      </c>
    </row>
    <row r="196" spans="1:9" ht="45">
      <c r="A196" t="str">
        <f t="shared" si="5"/>
        <v>2015-05-22</v>
      </c>
      <c r="B196" t="str">
        <f>"1600"</f>
        <v>1600</v>
      </c>
      <c r="C196" t="s">
        <v>33</v>
      </c>
      <c r="E196" t="s">
        <v>15</v>
      </c>
      <c r="G196" s="1" t="s">
        <v>34</v>
      </c>
      <c r="H196" t="s">
        <v>23</v>
      </c>
      <c r="I196" t="s">
        <v>29</v>
      </c>
    </row>
    <row r="197" spans="1:9" ht="45">
      <c r="A197" t="str">
        <f t="shared" si="5"/>
        <v>2015-05-22</v>
      </c>
      <c r="B197" t="str">
        <f>"1630"</f>
        <v>1630</v>
      </c>
      <c r="C197" t="s">
        <v>25</v>
      </c>
      <c r="E197" t="s">
        <v>15</v>
      </c>
      <c r="G197" s="1" t="s">
        <v>26</v>
      </c>
      <c r="H197" t="s">
        <v>12</v>
      </c>
      <c r="I197" t="s">
        <v>29</v>
      </c>
    </row>
    <row r="198" spans="1:9" ht="45">
      <c r="A198" t="str">
        <f t="shared" si="5"/>
        <v>2015-05-22</v>
      </c>
      <c r="B198" t="str">
        <f>"1700"</f>
        <v>1700</v>
      </c>
      <c r="C198" t="s">
        <v>94</v>
      </c>
      <c r="D198" t="s">
        <v>259</v>
      </c>
      <c r="E198" t="s">
        <v>10</v>
      </c>
      <c r="G198" s="1" t="s">
        <v>95</v>
      </c>
      <c r="H198" t="s">
        <v>97</v>
      </c>
      <c r="I198" t="s">
        <v>98</v>
      </c>
    </row>
    <row r="199" spans="1:9" ht="45">
      <c r="A199" t="str">
        <f t="shared" si="5"/>
        <v>2015-05-22</v>
      </c>
      <c r="B199" t="str">
        <f>"1730"</f>
        <v>1730</v>
      </c>
      <c r="C199" t="s">
        <v>128</v>
      </c>
      <c r="E199" t="s">
        <v>43</v>
      </c>
      <c r="G199" s="1" t="s">
        <v>44</v>
      </c>
      <c r="H199" t="s">
        <v>23</v>
      </c>
      <c r="I199" t="s">
        <v>32</v>
      </c>
    </row>
    <row r="200" spans="1:9" ht="45">
      <c r="A200" t="str">
        <f t="shared" si="5"/>
        <v>2015-05-22</v>
      </c>
      <c r="B200" t="str">
        <f>"1800"</f>
        <v>1800</v>
      </c>
      <c r="C200" t="s">
        <v>267</v>
      </c>
      <c r="E200" t="s">
        <v>10</v>
      </c>
      <c r="G200" s="1" t="s">
        <v>268</v>
      </c>
      <c r="H200" t="s">
        <v>12</v>
      </c>
      <c r="I200" t="s">
        <v>269</v>
      </c>
    </row>
    <row r="201" spans="1:9" ht="45">
      <c r="A201" t="str">
        <f t="shared" si="5"/>
        <v>2015-05-22</v>
      </c>
      <c r="B201" t="str">
        <f>"1830"</f>
        <v>1830</v>
      </c>
      <c r="C201" t="s">
        <v>134</v>
      </c>
      <c r="D201" t="s">
        <v>271</v>
      </c>
      <c r="E201" t="s">
        <v>15</v>
      </c>
      <c r="G201" s="1" t="s">
        <v>270</v>
      </c>
      <c r="H201" t="s">
        <v>12</v>
      </c>
      <c r="I201" t="s">
        <v>19</v>
      </c>
    </row>
    <row r="202" spans="1:9" ht="45">
      <c r="A202" t="str">
        <f t="shared" si="5"/>
        <v>2015-05-22</v>
      </c>
      <c r="B202" t="str">
        <f>"1900"</f>
        <v>1900</v>
      </c>
      <c r="C202" t="s">
        <v>128</v>
      </c>
      <c r="E202" t="s">
        <v>43</v>
      </c>
      <c r="G202" s="1" t="s">
        <v>44</v>
      </c>
      <c r="H202" t="s">
        <v>23</v>
      </c>
      <c r="I202" t="s">
        <v>32</v>
      </c>
    </row>
    <row r="203" spans="1:9" ht="45">
      <c r="A203" t="str">
        <f t="shared" si="5"/>
        <v>2015-05-22</v>
      </c>
      <c r="B203" t="str">
        <f>"1930"</f>
        <v>1930</v>
      </c>
      <c r="C203" t="s">
        <v>272</v>
      </c>
      <c r="G203" s="1" t="s">
        <v>273</v>
      </c>
      <c r="H203" t="s">
        <v>23</v>
      </c>
      <c r="I203" t="s">
        <v>81</v>
      </c>
    </row>
    <row r="204" spans="1:9" ht="45">
      <c r="A204" t="str">
        <f t="shared" si="5"/>
        <v>2015-05-22</v>
      </c>
      <c r="B204" t="str">
        <f>"2030"</f>
        <v>2030</v>
      </c>
      <c r="C204" t="s">
        <v>274</v>
      </c>
      <c r="E204" t="s">
        <v>10</v>
      </c>
      <c r="F204" t="s">
        <v>61</v>
      </c>
      <c r="G204" s="1" t="s">
        <v>275</v>
      </c>
      <c r="H204" t="s">
        <v>23</v>
      </c>
      <c r="I204" t="s">
        <v>29</v>
      </c>
    </row>
    <row r="205" spans="1:9" ht="45">
      <c r="A205" t="str">
        <f t="shared" si="5"/>
        <v>2015-05-22</v>
      </c>
      <c r="B205" t="str">
        <f>"2100"</f>
        <v>2100</v>
      </c>
      <c r="C205" t="s">
        <v>276</v>
      </c>
      <c r="D205" t="s">
        <v>279</v>
      </c>
      <c r="E205" t="s">
        <v>148</v>
      </c>
      <c r="F205" t="s">
        <v>277</v>
      </c>
      <c r="G205" s="1" t="s">
        <v>278</v>
      </c>
      <c r="H205" t="s">
        <v>65</v>
      </c>
      <c r="I205" t="s">
        <v>280</v>
      </c>
    </row>
    <row r="206" spans="1:9" ht="45">
      <c r="A206" t="str">
        <f t="shared" si="5"/>
        <v>2015-05-22</v>
      </c>
      <c r="B206" t="str">
        <f>"2200"</f>
        <v>2200</v>
      </c>
      <c r="C206" t="s">
        <v>281</v>
      </c>
      <c r="E206" t="s">
        <v>10</v>
      </c>
      <c r="F206" t="s">
        <v>282</v>
      </c>
      <c r="G206" s="1" t="s">
        <v>283</v>
      </c>
      <c r="H206" t="s">
        <v>18</v>
      </c>
      <c r="I206" t="s">
        <v>29</v>
      </c>
    </row>
    <row r="207" spans="1:9" ht="45">
      <c r="A207" t="str">
        <f t="shared" si="5"/>
        <v>2015-05-22</v>
      </c>
      <c r="B207" t="str">
        <f>"2230"</f>
        <v>2230</v>
      </c>
      <c r="C207" t="s">
        <v>281</v>
      </c>
      <c r="E207" t="s">
        <v>10</v>
      </c>
      <c r="F207" t="s">
        <v>284</v>
      </c>
      <c r="G207" s="1" t="s">
        <v>283</v>
      </c>
      <c r="H207" t="s">
        <v>18</v>
      </c>
      <c r="I207" t="s">
        <v>29</v>
      </c>
    </row>
    <row r="208" spans="1:9" ht="45">
      <c r="A208" t="str">
        <f t="shared" si="5"/>
        <v>2015-05-22</v>
      </c>
      <c r="B208" t="str">
        <f>"2300"</f>
        <v>2300</v>
      </c>
      <c r="C208" t="s">
        <v>128</v>
      </c>
      <c r="E208" t="s">
        <v>43</v>
      </c>
      <c r="G208" s="1" t="s">
        <v>44</v>
      </c>
      <c r="H208" t="s">
        <v>23</v>
      </c>
      <c r="I208" t="s">
        <v>32</v>
      </c>
    </row>
    <row r="209" spans="1:9" ht="45">
      <c r="A209" t="str">
        <f t="shared" si="5"/>
        <v>2015-05-22</v>
      </c>
      <c r="B209" t="str">
        <f>"2330"</f>
        <v>2330</v>
      </c>
      <c r="C209" t="s">
        <v>60</v>
      </c>
      <c r="E209" t="s">
        <v>10</v>
      </c>
      <c r="F209" t="s">
        <v>61</v>
      </c>
      <c r="G209" s="1" t="s">
        <v>62</v>
      </c>
      <c r="H209" t="s">
        <v>23</v>
      </c>
      <c r="I209" t="s">
        <v>24</v>
      </c>
    </row>
    <row r="210" spans="1:9" ht="30">
      <c r="A210" t="str">
        <f aca="true" t="shared" si="6" ref="A210:A246">"2015-05-23"</f>
        <v>2015-05-23</v>
      </c>
      <c r="B210" t="str">
        <f>"0000"</f>
        <v>0000</v>
      </c>
      <c r="C210" t="s">
        <v>285</v>
      </c>
      <c r="D210" t="s">
        <v>287</v>
      </c>
      <c r="E210" t="s">
        <v>15</v>
      </c>
      <c r="G210" s="1" t="s">
        <v>286</v>
      </c>
      <c r="H210" t="s">
        <v>23</v>
      </c>
      <c r="I210" t="s">
        <v>198</v>
      </c>
    </row>
    <row r="211" spans="1:9" ht="30">
      <c r="A211" t="str">
        <f t="shared" si="6"/>
        <v>2015-05-23</v>
      </c>
      <c r="B211" t="str">
        <f>"0100"</f>
        <v>0100</v>
      </c>
      <c r="C211" t="s">
        <v>57</v>
      </c>
      <c r="D211" t="s">
        <v>344</v>
      </c>
      <c r="E211" t="s">
        <v>43</v>
      </c>
      <c r="G211" s="1" t="s">
        <v>58</v>
      </c>
      <c r="H211" t="s">
        <v>12</v>
      </c>
      <c r="I211" t="s">
        <v>288</v>
      </c>
    </row>
    <row r="212" spans="1:9" ht="45">
      <c r="A212" t="str">
        <f t="shared" si="6"/>
        <v>2015-05-23</v>
      </c>
      <c r="B212" t="str">
        <f>"0230"</f>
        <v>0230</v>
      </c>
      <c r="C212" t="s">
        <v>60</v>
      </c>
      <c r="E212" t="s">
        <v>10</v>
      </c>
      <c r="F212" t="s">
        <v>61</v>
      </c>
      <c r="G212" s="1" t="s">
        <v>62</v>
      </c>
      <c r="H212" t="s">
        <v>23</v>
      </c>
      <c r="I212" t="s">
        <v>24</v>
      </c>
    </row>
    <row r="213" spans="1:9" ht="30">
      <c r="A213" t="str">
        <f t="shared" si="6"/>
        <v>2015-05-23</v>
      </c>
      <c r="B213" t="str">
        <f>"0300"</f>
        <v>0300</v>
      </c>
      <c r="C213" t="s">
        <v>289</v>
      </c>
      <c r="E213" t="s">
        <v>43</v>
      </c>
      <c r="G213" s="1" t="s">
        <v>290</v>
      </c>
      <c r="H213" t="s">
        <v>23</v>
      </c>
      <c r="I213" t="s">
        <v>229</v>
      </c>
    </row>
    <row r="214" spans="1:9" ht="15">
      <c r="A214" t="str">
        <f t="shared" si="6"/>
        <v>2015-05-23</v>
      </c>
      <c r="B214" t="str">
        <f>"0400"</f>
        <v>0400</v>
      </c>
      <c r="C214" t="s">
        <v>291</v>
      </c>
      <c r="D214" t="s">
        <v>293</v>
      </c>
      <c r="E214" t="s">
        <v>43</v>
      </c>
      <c r="G214" s="1" t="s">
        <v>292</v>
      </c>
      <c r="H214" t="s">
        <v>23</v>
      </c>
      <c r="I214" t="s">
        <v>49</v>
      </c>
    </row>
    <row r="215" spans="1:9" ht="45">
      <c r="A215" t="str">
        <f t="shared" si="6"/>
        <v>2015-05-23</v>
      </c>
      <c r="B215" t="str">
        <f>"0500"</f>
        <v>0500</v>
      </c>
      <c r="C215" t="s">
        <v>294</v>
      </c>
      <c r="D215" t="s">
        <v>296</v>
      </c>
      <c r="E215" t="s">
        <v>15</v>
      </c>
      <c r="G215" s="1" t="s">
        <v>295</v>
      </c>
      <c r="H215" t="s">
        <v>23</v>
      </c>
      <c r="I215" t="s">
        <v>32</v>
      </c>
    </row>
    <row r="216" spans="1:9" ht="45">
      <c r="A216" t="str">
        <f t="shared" si="6"/>
        <v>2015-05-23</v>
      </c>
      <c r="B216" t="str">
        <f>"0530"</f>
        <v>0530</v>
      </c>
      <c r="C216" t="s">
        <v>134</v>
      </c>
      <c r="D216" t="s">
        <v>298</v>
      </c>
      <c r="E216" t="s">
        <v>15</v>
      </c>
      <c r="G216" s="1" t="s">
        <v>297</v>
      </c>
      <c r="H216" t="s">
        <v>12</v>
      </c>
      <c r="I216" t="s">
        <v>32</v>
      </c>
    </row>
    <row r="217" spans="1:9" ht="45">
      <c r="A217" t="str">
        <f t="shared" si="6"/>
        <v>2015-05-23</v>
      </c>
      <c r="B217" t="str">
        <f>"0600"</f>
        <v>0600</v>
      </c>
      <c r="C217" t="s">
        <v>14</v>
      </c>
      <c r="D217" t="s">
        <v>299</v>
      </c>
      <c r="E217" t="s">
        <v>15</v>
      </c>
      <c r="G217" s="1" t="s">
        <v>16</v>
      </c>
      <c r="H217" t="s">
        <v>18</v>
      </c>
      <c r="I217" t="s">
        <v>19</v>
      </c>
    </row>
    <row r="218" spans="1:9" ht="30">
      <c r="A218" t="str">
        <f t="shared" si="6"/>
        <v>2015-05-23</v>
      </c>
      <c r="B218" t="str">
        <f>"0630"</f>
        <v>0630</v>
      </c>
      <c r="C218" t="s">
        <v>20</v>
      </c>
      <c r="D218" t="s">
        <v>301</v>
      </c>
      <c r="E218" t="s">
        <v>15</v>
      </c>
      <c r="G218" s="1" t="s">
        <v>300</v>
      </c>
      <c r="H218" t="s">
        <v>23</v>
      </c>
      <c r="I218" t="s">
        <v>24</v>
      </c>
    </row>
    <row r="219" spans="1:9" ht="45">
      <c r="A219" t="str">
        <f t="shared" si="6"/>
        <v>2015-05-23</v>
      </c>
      <c r="B219" t="str">
        <f>"0700"</f>
        <v>0700</v>
      </c>
      <c r="C219" t="s">
        <v>25</v>
      </c>
      <c r="E219" t="s">
        <v>15</v>
      </c>
      <c r="G219" s="1" t="s">
        <v>26</v>
      </c>
      <c r="H219" t="s">
        <v>23</v>
      </c>
      <c r="I219" t="s">
        <v>76</v>
      </c>
    </row>
    <row r="220" spans="1:9" ht="30">
      <c r="A220" t="str">
        <f t="shared" si="6"/>
        <v>2015-05-23</v>
      </c>
      <c r="B220" t="str">
        <f>"0730"</f>
        <v>0730</v>
      </c>
      <c r="C220" t="s">
        <v>27</v>
      </c>
      <c r="E220" t="s">
        <v>15</v>
      </c>
      <c r="G220" s="1" t="s">
        <v>28</v>
      </c>
      <c r="H220" t="s">
        <v>18</v>
      </c>
      <c r="I220" t="s">
        <v>29</v>
      </c>
    </row>
    <row r="221" spans="1:9" ht="45">
      <c r="A221" t="str">
        <f t="shared" si="6"/>
        <v>2015-05-23</v>
      </c>
      <c r="B221" t="str">
        <f>"0800"</f>
        <v>0800</v>
      </c>
      <c r="C221" t="s">
        <v>30</v>
      </c>
      <c r="E221" t="s">
        <v>15</v>
      </c>
      <c r="G221" s="1" t="s">
        <v>302</v>
      </c>
      <c r="H221" t="s">
        <v>23</v>
      </c>
      <c r="I221" t="s">
        <v>24</v>
      </c>
    </row>
    <row r="222" spans="1:9" ht="45">
      <c r="A222" t="str">
        <f t="shared" si="6"/>
        <v>2015-05-23</v>
      </c>
      <c r="B222" t="str">
        <f>"0830"</f>
        <v>0830</v>
      </c>
      <c r="C222" t="s">
        <v>33</v>
      </c>
      <c r="E222" t="s">
        <v>15</v>
      </c>
      <c r="G222" s="1" t="s">
        <v>34</v>
      </c>
      <c r="H222" t="s">
        <v>23</v>
      </c>
      <c r="I222" t="s">
        <v>29</v>
      </c>
    </row>
    <row r="223" spans="1:9" ht="30">
      <c r="A223" t="str">
        <f t="shared" si="6"/>
        <v>2015-05-23</v>
      </c>
      <c r="B223" t="str">
        <f>"0900"</f>
        <v>0900</v>
      </c>
      <c r="C223" t="s">
        <v>35</v>
      </c>
      <c r="D223" t="s">
        <v>304</v>
      </c>
      <c r="E223" t="s">
        <v>15</v>
      </c>
      <c r="G223" s="1" t="s">
        <v>303</v>
      </c>
      <c r="H223" t="s">
        <v>23</v>
      </c>
      <c r="I223" t="s">
        <v>19</v>
      </c>
    </row>
    <row r="224" spans="1:9" ht="45">
      <c r="A224" t="str">
        <f t="shared" si="6"/>
        <v>2015-05-23</v>
      </c>
      <c r="B224" t="str">
        <f>"0930"</f>
        <v>0930</v>
      </c>
      <c r="C224" t="s">
        <v>25</v>
      </c>
      <c r="E224" t="s">
        <v>15</v>
      </c>
      <c r="G224" s="1" t="s">
        <v>26</v>
      </c>
      <c r="H224" t="s">
        <v>12</v>
      </c>
      <c r="I224" t="s">
        <v>32</v>
      </c>
    </row>
    <row r="225" spans="1:9" ht="45">
      <c r="A225" t="str">
        <f t="shared" si="6"/>
        <v>2015-05-23</v>
      </c>
      <c r="B225" t="str">
        <f>"1000"</f>
        <v>1000</v>
      </c>
      <c r="C225" t="s">
        <v>134</v>
      </c>
      <c r="D225" t="s">
        <v>271</v>
      </c>
      <c r="E225" t="s">
        <v>15</v>
      </c>
      <c r="G225" s="1" t="s">
        <v>270</v>
      </c>
      <c r="H225" t="s">
        <v>12</v>
      </c>
      <c r="I225" t="s">
        <v>19</v>
      </c>
    </row>
    <row r="226" spans="1:9" ht="30">
      <c r="A226" t="str">
        <f t="shared" si="6"/>
        <v>2015-05-23</v>
      </c>
      <c r="B226" t="str">
        <f>"1030"</f>
        <v>1030</v>
      </c>
      <c r="C226" t="s">
        <v>248</v>
      </c>
      <c r="E226" t="s">
        <v>43</v>
      </c>
      <c r="G226" s="1" t="s">
        <v>249</v>
      </c>
      <c r="H226" t="s">
        <v>23</v>
      </c>
      <c r="I226" t="s">
        <v>250</v>
      </c>
    </row>
    <row r="227" spans="1:9" ht="45">
      <c r="A227" t="str">
        <f t="shared" si="6"/>
        <v>2015-05-23</v>
      </c>
      <c r="B227" t="str">
        <f>"1200"</f>
        <v>1200</v>
      </c>
      <c r="C227" t="s">
        <v>42</v>
      </c>
      <c r="E227" t="s">
        <v>43</v>
      </c>
      <c r="G227" s="1" t="s">
        <v>44</v>
      </c>
      <c r="H227" t="s">
        <v>23</v>
      </c>
      <c r="I227" t="s">
        <v>32</v>
      </c>
    </row>
    <row r="228" spans="1:9" ht="15">
      <c r="A228" t="str">
        <f t="shared" si="6"/>
        <v>2015-05-23</v>
      </c>
      <c r="B228" t="str">
        <f>"1230"</f>
        <v>1230</v>
      </c>
      <c r="C228" t="s">
        <v>305</v>
      </c>
      <c r="G228" s="1" t="s">
        <v>189</v>
      </c>
      <c r="H228" t="s">
        <v>12</v>
      </c>
      <c r="I228" t="s">
        <v>190</v>
      </c>
    </row>
    <row r="229" spans="1:9" ht="30">
      <c r="A229" t="str">
        <f t="shared" si="6"/>
        <v>2015-05-23</v>
      </c>
      <c r="B229" t="str">
        <f>"1445"</f>
        <v>1445</v>
      </c>
      <c r="C229" t="s">
        <v>129</v>
      </c>
      <c r="D229" t="s">
        <v>307</v>
      </c>
      <c r="E229" t="s">
        <v>15</v>
      </c>
      <c r="G229" s="1" t="s">
        <v>306</v>
      </c>
      <c r="H229" t="s">
        <v>23</v>
      </c>
      <c r="I229" t="s">
        <v>53</v>
      </c>
    </row>
    <row r="230" spans="1:9" ht="30">
      <c r="A230" t="str">
        <f t="shared" si="6"/>
        <v>2015-05-23</v>
      </c>
      <c r="B230" t="str">
        <f>"1500"</f>
        <v>1500</v>
      </c>
      <c r="C230" t="s">
        <v>171</v>
      </c>
      <c r="D230" t="s">
        <v>309</v>
      </c>
      <c r="E230" t="s">
        <v>15</v>
      </c>
      <c r="G230" s="1" t="s">
        <v>308</v>
      </c>
      <c r="H230" t="s">
        <v>23</v>
      </c>
      <c r="I230" t="s">
        <v>53</v>
      </c>
    </row>
    <row r="231" spans="1:9" ht="15">
      <c r="A231" t="str">
        <f t="shared" si="6"/>
        <v>2015-05-23</v>
      </c>
      <c r="B231" t="str">
        <f>"1515"</f>
        <v>1515</v>
      </c>
      <c r="C231" t="s">
        <v>171</v>
      </c>
      <c r="D231" t="s">
        <v>311</v>
      </c>
      <c r="E231" t="s">
        <v>15</v>
      </c>
      <c r="G231" s="1" t="s">
        <v>310</v>
      </c>
      <c r="H231" t="s">
        <v>23</v>
      </c>
      <c r="I231" t="s">
        <v>53</v>
      </c>
    </row>
    <row r="232" spans="1:9" ht="30">
      <c r="A232" t="str">
        <f t="shared" si="6"/>
        <v>2015-05-23</v>
      </c>
      <c r="B232" t="str">
        <f>"1530"</f>
        <v>1530</v>
      </c>
      <c r="C232" t="s">
        <v>216</v>
      </c>
      <c r="D232" t="s">
        <v>313</v>
      </c>
      <c r="E232" t="s">
        <v>15</v>
      </c>
      <c r="F232" t="s">
        <v>185</v>
      </c>
      <c r="G232" s="1" t="s">
        <v>312</v>
      </c>
      <c r="H232" t="s">
        <v>23</v>
      </c>
      <c r="I232" t="s">
        <v>53</v>
      </c>
    </row>
    <row r="233" spans="1:9" ht="45">
      <c r="A233" t="str">
        <f t="shared" si="6"/>
        <v>2015-05-23</v>
      </c>
      <c r="B233" t="str">
        <f>"1545"</f>
        <v>1545</v>
      </c>
      <c r="C233" t="s">
        <v>216</v>
      </c>
      <c r="D233" t="s">
        <v>315</v>
      </c>
      <c r="E233" t="s">
        <v>15</v>
      </c>
      <c r="F233" t="s">
        <v>185</v>
      </c>
      <c r="G233" s="1" t="s">
        <v>314</v>
      </c>
      <c r="H233" t="s">
        <v>23</v>
      </c>
      <c r="I233" t="s">
        <v>53</v>
      </c>
    </row>
    <row r="234" spans="1:9" ht="45">
      <c r="A234" t="str">
        <f t="shared" si="6"/>
        <v>2015-05-23</v>
      </c>
      <c r="B234" t="str">
        <f>"1600"</f>
        <v>1600</v>
      </c>
      <c r="C234" t="s">
        <v>241</v>
      </c>
      <c r="D234" t="s">
        <v>317</v>
      </c>
      <c r="E234" t="s">
        <v>15</v>
      </c>
      <c r="F234" t="s">
        <v>185</v>
      </c>
      <c r="G234" s="1" t="s">
        <v>316</v>
      </c>
      <c r="H234" t="s">
        <v>23</v>
      </c>
      <c r="I234" t="s">
        <v>53</v>
      </c>
    </row>
    <row r="235" spans="1:9" ht="30">
      <c r="A235" t="str">
        <f t="shared" si="6"/>
        <v>2015-05-23</v>
      </c>
      <c r="B235" t="str">
        <f>"1615"</f>
        <v>1615</v>
      </c>
      <c r="C235" t="s">
        <v>241</v>
      </c>
      <c r="D235" t="s">
        <v>319</v>
      </c>
      <c r="E235" t="s">
        <v>15</v>
      </c>
      <c r="F235" t="s">
        <v>185</v>
      </c>
      <c r="G235" s="1" t="s">
        <v>318</v>
      </c>
      <c r="H235" t="s">
        <v>23</v>
      </c>
      <c r="I235" t="s">
        <v>53</v>
      </c>
    </row>
    <row r="236" spans="1:9" ht="45">
      <c r="A236" t="str">
        <f t="shared" si="6"/>
        <v>2015-05-23</v>
      </c>
      <c r="B236" t="str">
        <f>"1630"</f>
        <v>1630</v>
      </c>
      <c r="C236" t="s">
        <v>50</v>
      </c>
      <c r="D236" t="s">
        <v>321</v>
      </c>
      <c r="E236" t="s">
        <v>15</v>
      </c>
      <c r="G236" s="1" t="s">
        <v>320</v>
      </c>
      <c r="H236" t="s">
        <v>23</v>
      </c>
      <c r="I236" t="s">
        <v>53</v>
      </c>
    </row>
    <row r="237" spans="1:9" ht="45">
      <c r="A237" t="str">
        <f t="shared" si="6"/>
        <v>2015-05-23</v>
      </c>
      <c r="B237" t="str">
        <f>"1645"</f>
        <v>1645</v>
      </c>
      <c r="C237" t="s">
        <v>50</v>
      </c>
      <c r="D237" t="s">
        <v>323</v>
      </c>
      <c r="E237" t="s">
        <v>15</v>
      </c>
      <c r="G237" s="1" t="s">
        <v>322</v>
      </c>
      <c r="H237" t="s">
        <v>23</v>
      </c>
      <c r="I237" t="s">
        <v>53</v>
      </c>
    </row>
    <row r="238" spans="1:9" ht="45">
      <c r="A238" t="str">
        <f t="shared" si="6"/>
        <v>2015-05-23</v>
      </c>
      <c r="B238" t="str">
        <f>"1700"</f>
        <v>1700</v>
      </c>
      <c r="C238" t="s">
        <v>104</v>
      </c>
      <c r="D238" t="s">
        <v>106</v>
      </c>
      <c r="E238" t="s">
        <v>15</v>
      </c>
      <c r="G238" s="1" t="s">
        <v>105</v>
      </c>
      <c r="H238" t="s">
        <v>23</v>
      </c>
      <c r="I238" t="s">
        <v>107</v>
      </c>
    </row>
    <row r="239" spans="1:9" ht="45">
      <c r="A239" t="str">
        <f t="shared" si="6"/>
        <v>2015-05-23</v>
      </c>
      <c r="B239" t="str">
        <f>"1715"</f>
        <v>1715</v>
      </c>
      <c r="C239" t="s">
        <v>104</v>
      </c>
      <c r="D239" t="s">
        <v>109</v>
      </c>
      <c r="E239" t="s">
        <v>15</v>
      </c>
      <c r="G239" s="1" t="s">
        <v>108</v>
      </c>
      <c r="H239" t="s">
        <v>23</v>
      </c>
      <c r="I239" t="s">
        <v>53</v>
      </c>
    </row>
    <row r="240" spans="1:9" ht="45">
      <c r="A240" t="str">
        <f t="shared" si="6"/>
        <v>2015-05-23</v>
      </c>
      <c r="B240" t="str">
        <f>"1730"</f>
        <v>1730</v>
      </c>
      <c r="C240" t="s">
        <v>42</v>
      </c>
      <c r="E240" t="s">
        <v>43</v>
      </c>
      <c r="G240" s="1" t="s">
        <v>44</v>
      </c>
      <c r="H240" t="s">
        <v>23</v>
      </c>
      <c r="I240" t="s">
        <v>32</v>
      </c>
    </row>
    <row r="241" spans="1:9" ht="45">
      <c r="A241" t="str">
        <f t="shared" si="6"/>
        <v>2015-05-23</v>
      </c>
      <c r="B241" t="str">
        <f>"1800"</f>
        <v>1800</v>
      </c>
      <c r="C241" t="s">
        <v>324</v>
      </c>
      <c r="G241" s="1" t="s">
        <v>325</v>
      </c>
      <c r="H241" t="s">
        <v>65</v>
      </c>
      <c r="I241" t="s">
        <v>190</v>
      </c>
    </row>
    <row r="242" spans="1:9" ht="45">
      <c r="A242" t="str">
        <f t="shared" si="6"/>
        <v>2015-05-23</v>
      </c>
      <c r="B242" t="str">
        <f>"1900"</f>
        <v>1900</v>
      </c>
      <c r="C242" t="s">
        <v>326</v>
      </c>
      <c r="E242" t="s">
        <v>15</v>
      </c>
      <c r="G242" s="1" t="s">
        <v>327</v>
      </c>
      <c r="H242" t="s">
        <v>23</v>
      </c>
      <c r="I242" t="s">
        <v>98</v>
      </c>
    </row>
    <row r="243" spans="1:9" ht="30">
      <c r="A243" t="str">
        <f t="shared" si="6"/>
        <v>2015-05-23</v>
      </c>
      <c r="B243" t="str">
        <f>"1930"</f>
        <v>1930</v>
      </c>
      <c r="C243" t="s">
        <v>328</v>
      </c>
      <c r="D243" t="s">
        <v>330</v>
      </c>
      <c r="E243" t="s">
        <v>15</v>
      </c>
      <c r="G243" s="1" t="s">
        <v>329</v>
      </c>
      <c r="H243" t="s">
        <v>23</v>
      </c>
      <c r="I243" t="s">
        <v>331</v>
      </c>
    </row>
    <row r="244" spans="1:9" ht="30">
      <c r="A244" t="str">
        <f t="shared" si="6"/>
        <v>2015-05-23</v>
      </c>
      <c r="B244" t="str">
        <f>"2030"</f>
        <v>2030</v>
      </c>
      <c r="C244" t="s">
        <v>332</v>
      </c>
      <c r="D244" t="s">
        <v>334</v>
      </c>
      <c r="E244" t="s">
        <v>10</v>
      </c>
      <c r="G244" s="1" t="s">
        <v>333</v>
      </c>
      <c r="H244" t="s">
        <v>23</v>
      </c>
      <c r="I244" t="s">
        <v>112</v>
      </c>
    </row>
    <row r="245" spans="1:9" ht="30">
      <c r="A245" t="str">
        <f t="shared" si="6"/>
        <v>2015-05-23</v>
      </c>
      <c r="B245" t="str">
        <f>"2130"</f>
        <v>2130</v>
      </c>
      <c r="C245" t="s">
        <v>335</v>
      </c>
      <c r="E245" t="s">
        <v>10</v>
      </c>
      <c r="G245" s="1" t="s">
        <v>336</v>
      </c>
      <c r="H245" t="s">
        <v>12</v>
      </c>
      <c r="I245" t="s">
        <v>194</v>
      </c>
    </row>
    <row r="246" spans="1:9" ht="45">
      <c r="A246" t="str">
        <f t="shared" si="6"/>
        <v>2015-05-23</v>
      </c>
      <c r="B246" t="str">
        <f>"2230"</f>
        <v>2230</v>
      </c>
      <c r="C246" t="s">
        <v>337</v>
      </c>
      <c r="D246" t="s">
        <v>339</v>
      </c>
      <c r="E246" t="s">
        <v>10</v>
      </c>
      <c r="G246" s="1" t="s">
        <v>338</v>
      </c>
      <c r="H246" t="s">
        <v>340</v>
      </c>
      <c r="I246" t="s">
        <v>341</v>
      </c>
    </row>
    <row r="247" spans="1:9" ht="30">
      <c r="A247" t="str">
        <f>"2015-05-24"</f>
        <v>2015-05-24</v>
      </c>
      <c r="B247" t="str">
        <f>"0000"</f>
        <v>0000</v>
      </c>
      <c r="C247" t="s">
        <v>88</v>
      </c>
      <c r="E247" t="s">
        <v>10</v>
      </c>
      <c r="G247" s="1" t="s">
        <v>89</v>
      </c>
      <c r="H247" t="s">
        <v>23</v>
      </c>
      <c r="I247" t="s">
        <v>90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2015-04-28T01:25:01Z</dcterms:created>
  <dcterms:modified xsi:type="dcterms:W3CDTF">2015-04-28T03:47:37Z</dcterms:modified>
  <cp:category/>
  <cp:version/>
  <cp:contentType/>
  <cp:contentStatus/>
</cp:coreProperties>
</file>