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7795" windowHeight="13350" activeTab="0"/>
  </bookViews>
  <sheets>
    <sheet name=" NITV_EPG_Rpt617474" sheetId="1" r:id="rId1"/>
  </sheets>
  <definedNames/>
  <calcPr fullCalcOnLoad="1"/>
</workbook>
</file>

<file path=xl/sharedStrings.xml><?xml version="1.0" encoding="utf-8"?>
<sst xmlns="http://schemas.openxmlformats.org/spreadsheetml/2006/main" count="1459" uniqueCount="369">
  <si>
    <t>Date</t>
  </si>
  <si>
    <t>Start Time</t>
  </si>
  <si>
    <t>Title</t>
  </si>
  <si>
    <t>Classification</t>
  </si>
  <si>
    <t>Consumer Advice</t>
  </si>
  <si>
    <t>Digital Epg Synpopsis</t>
  </si>
  <si>
    <t>Episode Title</t>
  </si>
  <si>
    <t>Year of Production</t>
  </si>
  <si>
    <t>Country of Origin</t>
  </si>
  <si>
    <t>Nominal Length</t>
  </si>
  <si>
    <t>Away From Country</t>
  </si>
  <si>
    <t>PG</t>
  </si>
  <si>
    <t>Away From Country captures the essence of Indigenous excellence on and off the sporting field and highlights the journeys of our Indigenous sportspeople.</t>
  </si>
  <si>
    <t>Khalen Young: Hell Of A Ride</t>
  </si>
  <si>
    <t xml:space="preserve"> </t>
  </si>
  <si>
    <t>AUSTRALIA</t>
  </si>
  <si>
    <t>56mins</t>
  </si>
  <si>
    <t>Welcome To Wapos Bay</t>
  </si>
  <si>
    <t>G</t>
  </si>
  <si>
    <t>The kids of Wapos Bay love adventure and their playground is a vast area that's been home to their Cree ancestors for millennia. As they explore the world around them, they learn respect &amp; cooperation</t>
  </si>
  <si>
    <t>Mother Earth, A</t>
  </si>
  <si>
    <t>CANADA</t>
  </si>
  <si>
    <t>23mins</t>
  </si>
  <si>
    <t>Waabiny Time</t>
  </si>
  <si>
    <t>Waabiny time, playing time is djooradiny, it's fun. It's about keeping walang, keeping healthy. Let's play djenborl football and learn to handball and take on the obstacle course. It's deadly koolangk</t>
  </si>
  <si>
    <t>Playtime</t>
  </si>
  <si>
    <t>26mins</t>
  </si>
  <si>
    <t>Move It Mob Style</t>
  </si>
  <si>
    <t>We're here to get you moving and keeping fit and healthy. So get your mum, dad, brothers, sisters, aunties and uncles wherever you are to come and Move it Mob Style!</t>
  </si>
  <si>
    <t>Bizou</t>
  </si>
  <si>
    <t>A lively, animated pre-school series that explores the wonderful world of animals through the eyes of a cheerful little Aboriginal princess named Bizou.</t>
  </si>
  <si>
    <t>22mins</t>
  </si>
  <si>
    <t>Mugu Kids</t>
  </si>
  <si>
    <t>Look, listen, learn and dance with Mugu Kids Host Jub as she plays with a bouncing ball and does some exercise for the kids while Jason Brown sings a song about his best friend,</t>
  </si>
  <si>
    <t>Go Lingo</t>
  </si>
  <si>
    <t>A high energy game show packed with fun and challenges as students aged between 11-12 play a variety of hi-tech games using the latest in touch screen technology. Host Alanah Ahmat.</t>
  </si>
  <si>
    <t>24mins</t>
  </si>
  <si>
    <t>Tales Of Tatonka</t>
  </si>
  <si>
    <t>Meet Wanji, Nunpa, Yamni and Topa, four adventurous wolf cubs who live with their parents amidst a wolf pack in the plains and forests of North America</t>
  </si>
  <si>
    <t>12mins</t>
  </si>
  <si>
    <t>Ofc Champions League 2015 5</t>
  </si>
  <si>
    <t>Champions League Football. Join the top clubs from Oceania as they battle it out for the OFC Champions League title.</t>
  </si>
  <si>
    <t>107mins</t>
  </si>
  <si>
    <t>Nitv News Week In Review</t>
  </si>
  <si>
    <t>NC</t>
  </si>
  <si>
    <t>NITV National News features the rich diversity of contemporary life within Aboriginal and Torres Strait Islander communities, broadening and redefining the news and current affairs landscape.</t>
  </si>
  <si>
    <t>25mins</t>
  </si>
  <si>
    <t>Fusion With Casey Donovan</t>
  </si>
  <si>
    <t>"Fusion" is a prime time music program designed for audiences in their late teens and young adults with the added advantage of being of interest to music lovers of all ages.</t>
  </si>
  <si>
    <t>53mins</t>
  </si>
  <si>
    <t>Nitv On The Road: Yabun 2015</t>
  </si>
  <si>
    <t>From our travelling music series NITV showcases veterans and newcomers alike as they perform up on the Yabun stage at Victoria Park, Sydney.</t>
  </si>
  <si>
    <t>Jimblah And Michael Charlton</t>
  </si>
  <si>
    <t>51mins</t>
  </si>
  <si>
    <t>Custodians</t>
  </si>
  <si>
    <t>Jeffrey Lee is a traditional owner of the Djok Clan in the Kakadu National Park, Northern Territory. He has just recently saved his land from being mined by International mining giants.</t>
  </si>
  <si>
    <t>Djok - Kakadu</t>
  </si>
  <si>
    <t>5mins</t>
  </si>
  <si>
    <t>Cash Money</t>
  </si>
  <si>
    <t>Be the master of your Mastercard! (and all your bills) and stop letting debt take the fun out of life. Here are some Ninja moves to get you on top.</t>
  </si>
  <si>
    <t>Smash Debt</t>
  </si>
  <si>
    <t>3mins</t>
  </si>
  <si>
    <t>Queensland Murri Carnival 2014</t>
  </si>
  <si>
    <t>Grassroots rugby league at its best at the Queensland Murri Carnival from Redcliffe, QLD</t>
  </si>
  <si>
    <t>44mins</t>
  </si>
  <si>
    <t>44th Annual Koori Knockout</t>
  </si>
  <si>
    <t>Grassroots rugby league at its best at the 44th Annual Koori Knockout from Raymond Terace, NSW.</t>
  </si>
  <si>
    <t>48mins</t>
  </si>
  <si>
    <t>Unearthed</t>
  </si>
  <si>
    <t>GRANT MALING is a young man with his sights set firmly on being a celebrity reporter to the stars and with his work ethic and drive he has a great chance of getting there.</t>
  </si>
  <si>
    <t>14mins</t>
  </si>
  <si>
    <t>Te Kaea</t>
  </si>
  <si>
    <t>When it happens in the Maori world, you'll hear about it on Te Kaea first. This is Maori Television's flagship news program's week in review, featuring local, national and international stories.</t>
  </si>
  <si>
    <t>NEW ZEALAND</t>
  </si>
  <si>
    <t>Awaken</t>
  </si>
  <si>
    <t>Award winning journalist Stan Grant hosts a one hour panel show, putting Aboriginal and Torres Strait Islander issues under the microscope.</t>
  </si>
  <si>
    <t>Kevin Rudd</t>
  </si>
  <si>
    <t>54mins</t>
  </si>
  <si>
    <t>Ngurra</t>
  </si>
  <si>
    <t>Wukun began painting in 1997 as a result of the Saltwater project in which he participated intensively since his fathers death in 1981.</t>
  </si>
  <si>
    <t>Wukun Wanambi</t>
  </si>
  <si>
    <t>Backyard Shorts Series 2</t>
  </si>
  <si>
    <t>Showcasing short stories from communities around Australia</t>
  </si>
  <si>
    <t>0mins</t>
  </si>
  <si>
    <t>Deerskins, The</t>
  </si>
  <si>
    <t>After a UFO crash lands in the middle of Cheddarville, Summer goes on a search and destroy mission only to discover that little green men are not always that little...or that green for that matter.</t>
  </si>
  <si>
    <t>Invasion Of The Body Smashers</t>
  </si>
  <si>
    <t>21mins</t>
  </si>
  <si>
    <t>Catfight</t>
  </si>
  <si>
    <t>M</t>
  </si>
  <si>
    <t xml:space="preserve">l </t>
  </si>
  <si>
    <t>A one hour documentary that exposes a long standing taboo - why and how women sabotage one another</t>
  </si>
  <si>
    <t>UNITED KINGDOM</t>
  </si>
  <si>
    <t>45mins</t>
  </si>
  <si>
    <t>Baby Boy</t>
  </si>
  <si>
    <t>MA</t>
  </si>
  <si>
    <t xml:space="preserve">l s v </t>
  </si>
  <si>
    <t>USA</t>
  </si>
  <si>
    <t>124mins</t>
  </si>
  <si>
    <t>Senior elder Morgan Wurramara and his clan shares history, traditional stories, songlines and dances from ‘Amakalyuwakba’ (Bickerton Island) a small Island off the coast of NE Arnhem Land.</t>
  </si>
  <si>
    <t>Amakalyuwakba (Bickerton Island)</t>
  </si>
  <si>
    <t>Mana Mamau</t>
  </si>
  <si>
    <t xml:space="preserve">v </t>
  </si>
  <si>
    <t>Showcasing the current generation of wrestling talent, the Impact Pro Wrestling circuit is overflowing with passionate and vibrant Maori and Pacific Island athletes.</t>
  </si>
  <si>
    <t xml:space="preserve">a </t>
  </si>
  <si>
    <t>Fusion is a lively, cheeky, informative and entertaining show that features new musical talent, clips, performances and interviews. Hosted by Casey Donovan.</t>
  </si>
  <si>
    <t>Kriol Kitchen</t>
  </si>
  <si>
    <t>Drawing on the local seafood from Roebuck Bay, ali and mitch takes us to a childhood location that has on many occasions fed their family well with seashells, fish and turtle aplenty.</t>
  </si>
  <si>
    <t>Ali &amp; Mitch Torres: Birriga Birriga (Pippies) Soup &amp; Goolil (Turtle) Chilli Tamarind Sambal</t>
  </si>
  <si>
    <t>Family Chinese Long Soup: Under the guidance of Lexie Tang Wei, daughters Amy and Carol and granddaughters Lauren and Marli make their famous Chinese Long Soup from scratch.</t>
  </si>
  <si>
    <t>Broome: Carol, Amy &amp; Lexie Tang Wei</t>
  </si>
  <si>
    <t>All Access</t>
  </si>
  <si>
    <t>Mysterious Cities Of Gold</t>
  </si>
  <si>
    <t>The original 80s animation classic that follows a young orphan called Esteban as he searches the New World for both his father and the Mysterious Cities of Gold. #SBS2</t>
  </si>
  <si>
    <t>End Of The City Of Gold</t>
  </si>
  <si>
    <t>FRANCE</t>
  </si>
  <si>
    <t>Look, listen, learn and dance with Mugu Kids host Jub because she wants all the kids to move their bodies. Aunty Sharon Edgar - Jones teaches her kids some body part words in the Wanarruwa language.</t>
  </si>
  <si>
    <t>Bushwhacked</t>
  </si>
  <si>
    <t>Brandon challenges Kayne to the unthinkable- to lure in a great white shark by beatboxing!</t>
  </si>
  <si>
    <t>Yarramundi Kids</t>
  </si>
  <si>
    <t>The Yarramundi Kids speak about being Darug mob from Sydney area. Our guest today is Kerrianne Cox. The Darug Dreaming story is Wagan, the Crow.</t>
  </si>
  <si>
    <t>Connections</t>
  </si>
  <si>
    <t>Rock Art And Yingana</t>
  </si>
  <si>
    <t>The artists from Injalak Arts and Crafts in Western Arnhem Land, paint as their ancestors have always done, to mark their connection to the land and to demonstrate their rights and responsibilities.</t>
  </si>
  <si>
    <t>Seaman Dan And Friends</t>
  </si>
  <si>
    <t xml:space="preserve">w </t>
  </si>
  <si>
    <t>Although he has played music most of his life, Seaman Dan only released his first album at the age of 71.</t>
  </si>
  <si>
    <t>The Black Olive</t>
  </si>
  <si>
    <t>Mark Olive, a.k.a. The Black Olive, uses traditional, native Australian ingredients to give popular and contemporary recipes an indigenous overhaul.</t>
  </si>
  <si>
    <t>Roast Veges</t>
  </si>
  <si>
    <t>Street Cred</t>
  </si>
  <si>
    <t>Linton Burgess is a traditional owner of the Lutrawita tribe of Tasmania. He showcases his country from the highest point and takes us to see a healing octopus tree.</t>
  </si>
  <si>
    <t>Lutrawita - Hobart</t>
  </si>
  <si>
    <t>Jeffrey's Healthy Tips</t>
  </si>
  <si>
    <t>At an outdoor gym Jeffery shows how to do lat pull-downs. Anita Heiss inspires us with her transformation story.</t>
  </si>
  <si>
    <t>NITV News</t>
  </si>
  <si>
    <t xml:space="preserve">Talking Language </t>
  </si>
  <si>
    <t>Talking Language with Ernie Dingo is a personal journey providing a unique understanding of how knowledge of Aboriginal languages is shaped by ancestral connections to the land, stars, water, sea and</t>
  </si>
  <si>
    <t>Bill Harney</t>
  </si>
  <si>
    <t xml:space="preserve">Tangaroa With Pio </t>
  </si>
  <si>
    <t>Pio is back with fresh new ocean adventures in this fun and bilingual fishing programme exploring the oceans around the coastal communities of Aotearoa</t>
  </si>
  <si>
    <t>Chile 3</t>
  </si>
  <si>
    <t>Love Patrol</t>
  </si>
  <si>
    <t xml:space="preserve">a s </t>
  </si>
  <si>
    <t>A soap opera from Vanuatu with a serious message. Set in a police station in the Pacific, the local characters confront real issues that occur in their communities.</t>
  </si>
  <si>
    <t>VANUATU</t>
  </si>
  <si>
    <t>28mins</t>
  </si>
  <si>
    <t>Corp &amp; Anam</t>
  </si>
  <si>
    <t xml:space="preserve">a l </t>
  </si>
  <si>
    <t>4 part Crime Drama Series following crack tv crime reporter Cathal Mac Iarnain. The terrier of the newsroom, Mac Iarnain doggedly pursues the truth behind every story, regardless of who it hurts.</t>
  </si>
  <si>
    <t>IRELAND</t>
  </si>
  <si>
    <t>Sitting Bull: A Stone In My Heart</t>
  </si>
  <si>
    <t>Award-winning documentary which provides an insight into the life of the Hunkpapa Lakota Sioux holy man and chief, Sitting Bull.</t>
  </si>
  <si>
    <t>From The Western Frontier</t>
  </si>
  <si>
    <t>Life is a thunderstorm; this is true of Uncle Patrick Tittums but he dreams with eyes wide open and believes that anyone can achieve greatness once their storm has passed.</t>
  </si>
  <si>
    <t>Thunderstorms</t>
  </si>
  <si>
    <t>Nahdia has moved into her first house and is trying to transition into a member of the community. Full of turmoil and anger she is learning how to deal with her issues and move forward with her mentor</t>
  </si>
  <si>
    <t>Nahdia Noter</t>
  </si>
  <si>
    <t>Margaret Kemarre Turner, a senior eastern Arrente woman living in Alice Springs. We are offered a glimpse into the life of this extraordinary traditional woman and knowledge holder.</t>
  </si>
  <si>
    <t>Very Busy Woman, A</t>
  </si>
  <si>
    <t>13mins</t>
  </si>
  <si>
    <t>Surviving</t>
  </si>
  <si>
    <t>Shannon Thorne has strong role models through his parents and is trying to carrying on the legacy of their work through his own work in Liverpool trying to improve the health and culture for his mob.</t>
  </si>
  <si>
    <t>Shannon Thorne</t>
  </si>
  <si>
    <t>Donna Marie Ifould lives in Broome and is a Bard woman.  She is the first Indigenous linguist from the Kimberley and has been researching the roots of many Kimberley languages.</t>
  </si>
  <si>
    <t>Donna Ifould</t>
  </si>
  <si>
    <t>Desperate Measures</t>
  </si>
  <si>
    <t>Glen Ellis grew up in Mungindi been a farmer most his life; he's the manager of Glanville station providing training, cultural awareness and job opportunities to local youth in town.</t>
  </si>
  <si>
    <t>Glanville Station</t>
  </si>
  <si>
    <t>Kerry Reed-Gilbert a Wiradjuri woman takes us on a journey as she talks about her father Kevin's triumphs and struggles and the political views that helped to address Indigenous inequality.</t>
  </si>
  <si>
    <t>Kevin Gilbert</t>
  </si>
  <si>
    <t>Our Footprint</t>
  </si>
  <si>
    <t>At the age of 11 Willie was take to the Kinchela Boys' Home Kempsey for Aboriginal Boys and staying there till he was 17. After that Willie started boxing and picked it up professionally.</t>
  </si>
  <si>
    <t>Willie Leslie</t>
  </si>
  <si>
    <t>Violet takes us on a journey to an old mud hut her 3x Great Grandmother dearly called "Queen Caroline Chisholm Lane and her husband dearly called "King Albert" who raised 10 children at Yass.</t>
  </si>
  <si>
    <t>Violet Sheridan</t>
  </si>
  <si>
    <t>Around The Campfire</t>
  </si>
  <si>
    <t>Steve Ellis is a proud Goomeroi man who grew up in Mungindi and moved away at a young age. He loves going back home connecting to the land and being around family.</t>
  </si>
  <si>
    <t>Mungindi</t>
  </si>
  <si>
    <t>Eddie Roe a Walman Yawuru elder is 83 years of age. He was born in Broome and recounts in this short documentary his life as a Pearl Diver in the 1940's.</t>
  </si>
  <si>
    <t>Broome With Eddie Roe</t>
  </si>
  <si>
    <t>Fusion With casey Donovan</t>
  </si>
  <si>
    <t>Join Casey Donovan for tonight's action packed episode of Fusion. We spotlight Philly a Triple J Unearthed  winner at the 2014 NIMAs, and Jacinta Price, and feature clips from Jimblah and much more.</t>
  </si>
  <si>
    <t>Ella 7's 2009</t>
  </si>
  <si>
    <t>Yolngu 7s v Graduates, Nth United v Dubbo Rhinos, Country King Browns v Kelly Breed, Coffs v Uni West Syd.</t>
  </si>
  <si>
    <t>58mins</t>
  </si>
  <si>
    <t xml:space="preserve">NITV On The Road: Saltwater Freshwater </t>
  </si>
  <si>
    <t>Sue Ray: Newcomer to the music industry Queensland performer Sue Ray has risen to acclaim with her debut album about heartbreak and self-discovery. Sue Ray shares her stories and performs.</t>
  </si>
  <si>
    <t>Sue Ray</t>
  </si>
  <si>
    <t>As Long As The River Flows</t>
  </si>
  <si>
    <t>Look, listen, learn and dance with Mugu Kids host Jub as she loves to dream and explore the bush. Sue the Kangaroo and Jason Brown sing and dance about dreaming under the moon.</t>
  </si>
  <si>
    <t>Brandon takes Kayne to the Great Barrier Reef to track down one of the greatest sights in the animals kingdom: baby turtles racing for the sea minutes after they are born.</t>
  </si>
  <si>
    <t>Turtles</t>
  </si>
  <si>
    <t>This episode highlights the importance of friendship. The special guest today is rapper Munki Muk.</t>
  </si>
  <si>
    <t>Friends</t>
  </si>
  <si>
    <t>Korraiyn</t>
  </si>
  <si>
    <t>Korraiyn explores the unique style and connection to country of Indigenous surfers. It also reveals how for Australia's saltwater people surfing is more than just wave riding.</t>
  </si>
  <si>
    <t>Samaqan: Water Stories</t>
  </si>
  <si>
    <t>Human connections to water in the indigenous world are a mix of physical and spiritual, often combining pragmatic needs with that which nourishes the soul.</t>
  </si>
  <si>
    <t>Water Stories: The Scene Setter</t>
  </si>
  <si>
    <t>Kimberley, The Land Of The Wandjina</t>
  </si>
  <si>
    <t>The Wandjina, spirit guardians of one of the last great wilderness areas on Earth, watch over a land ruled by the cycles of running water and extremes of wet and dry.</t>
  </si>
  <si>
    <t>52mins</t>
  </si>
  <si>
    <t>Collum Calling Canberra</t>
  </si>
  <si>
    <t>A cattle station's view of negotiating with a distant bureaucracy, this fascinating observational documentary documents relationships within the Aboriginal community of Collum Collum.</t>
  </si>
  <si>
    <t xml:space="preserve">Neafl 2015: NT Thunder </t>
  </si>
  <si>
    <t>AFL: Follow the NT Thunder through their 2015 season in the NEAFL.</t>
  </si>
  <si>
    <t>In 1947 Sue Gordon AM was taken from her mother under the auspices of the Native Act; she grew up thinking that she was an orphan until one fateful day thirty years later when her family found her.</t>
  </si>
  <si>
    <t>My Three Families</t>
  </si>
  <si>
    <t>Local woman Tracey Cooley shares the history of La Perouse and its importance to the Aboriginal community and introduces us to the weekend world of Lapa Panthers.</t>
  </si>
  <si>
    <t>La Perouse</t>
  </si>
  <si>
    <t>Backyard Shorts</t>
  </si>
  <si>
    <t>In Backyard Shorts NITV showcases stories from communities around Australia.</t>
  </si>
  <si>
    <t>Brendan Williams: Dingo</t>
  </si>
  <si>
    <t xml:space="preserve">Burned Bridge </t>
  </si>
  <si>
    <t xml:space="preserve">a v w </t>
  </si>
  <si>
    <t>Vincent Burunga leaves his home and past in WA to make a fresh start in NSW as an Aboriginal Police Liason Officer.</t>
  </si>
  <si>
    <t>Coloured Stone: In this episode of On the Road Bunna Lawrie shares the stories behind the songs and talks about the history of Coloured Stone when they first started touring and where they are today.</t>
  </si>
  <si>
    <t>Coloured Stone</t>
  </si>
  <si>
    <t>Tricks N Treats</t>
  </si>
  <si>
    <t>Keny, Koodjal, Dambart-One, Two Three. Counting is moorditj And do you know the kala, the colours of the rainbow</t>
  </si>
  <si>
    <t>Colours And Numbers</t>
  </si>
  <si>
    <t>Look, listen, learn and dance with Mugu Kids host Jub as we learn language words in the Gumbayngirr language from Uncle Michael Jarrett and Malu Kiai Dance Troup perform a sit down dance.</t>
  </si>
  <si>
    <t>27mins</t>
  </si>
  <si>
    <t>Brandon challenges Kayne to catch a saltwater croc and attach a satellite tag to it to help rangers keep the local community safe.</t>
  </si>
  <si>
    <t>Saltwater Croc</t>
  </si>
  <si>
    <t>This episode teaches us about opposites. We learn Darug words for day &amp; night. David Page is our special guest. Hear the story of Loongie the Greedy Crocodile &amp; share our lesson on Caring For Country.</t>
  </si>
  <si>
    <t>Opposites</t>
  </si>
  <si>
    <t>Akwiten</t>
  </si>
  <si>
    <t xml:space="preserve">Our Spirit To C-Gen </t>
  </si>
  <si>
    <t>28 young kids from the Queensland regional town of Beaudesert are about to go on a journey that will change their lives forever.</t>
  </si>
  <si>
    <t>Blood Brothers</t>
  </si>
  <si>
    <t>When Kev Carmody released his first album, Pillars of Society, in 1989, music magazine Rolling Stone describe it as "the best album ever made in Australia". He was a black Australia voice of protest.</t>
  </si>
  <si>
    <t>From Little Things Big Things Grow</t>
  </si>
  <si>
    <t xml:space="preserve">Sisters Inside </t>
  </si>
  <si>
    <t>This documentary runs the viewer through the steps to rehabilitation when re-entering the world once you have served in prison.</t>
  </si>
  <si>
    <t>29mins</t>
  </si>
  <si>
    <t>On the anniversary of her ARIA recognition the singer, songwriter and actress tells us what it was like to be thrust into stardom and the highs and lows of carving a career as a performing artist.</t>
  </si>
  <si>
    <t>Christine Anu: Deadly Red Shoes</t>
  </si>
  <si>
    <t>In The Frame</t>
  </si>
  <si>
    <t>This program hosted by Rhoda Roberts takes us on a journey exploring the lives of our heroes and personalities as they talk candidly about their photos. This episode features Kyle Vander Kuyp.</t>
  </si>
  <si>
    <t xml:space="preserve">We Come From The Land </t>
  </si>
  <si>
    <t>In 1985 the Government announced plans to move major naval facilities to Jervis Bay, NSW. Once again local Aboriginal communities were facing dispossession of their traditional lands and culture.</t>
  </si>
  <si>
    <t>We Were Children</t>
  </si>
  <si>
    <t xml:space="preserve">a w </t>
  </si>
  <si>
    <t>We Were Children tells the heartbreaking true story of Lyna Hart and Glen Anaquod, removed from their homes at the ages of four and six and forced to adapt to a strange, threatening new world.</t>
  </si>
  <si>
    <t>83mins</t>
  </si>
  <si>
    <t>Scott Gardiner: The Rookie</t>
  </si>
  <si>
    <t>Yothu Yindi Tribute Concert</t>
  </si>
  <si>
    <t>A special tribute to recognise the contribution and the legacy that Yothu Yindi played to our Indigenous voice on the National and International stage.</t>
  </si>
  <si>
    <t>79mins</t>
  </si>
  <si>
    <t xml:space="preserve">Nitv On The Road: Yabun 2015 </t>
  </si>
  <si>
    <t>Mau Power</t>
  </si>
  <si>
    <t>Hunt, The</t>
  </si>
  <si>
    <t>Maara, hands and djena, feet are very useful to us and together with the other parts of our body help us every day. Maara baam, hands clap and djena kakarook, feet dance. It's too deadly koolangka.</t>
  </si>
  <si>
    <t>Body And Movement</t>
  </si>
  <si>
    <t>Look, listen, learn and dance with Mugu Kids host Jub as we learn about nature. Kerrianne Cox sings about bush tucker and Jason Brown teaches some Gundungurra language.</t>
  </si>
  <si>
    <t>Brandon challenges Kayne to swim with Grey Nurse Sharks and to take an underwater photograph in case one day they are gone for good.</t>
  </si>
  <si>
    <t>Grey Nurse Shark</t>
  </si>
  <si>
    <t>11mins</t>
  </si>
  <si>
    <t>Today's theme is water. Uncle Jimmy Little is our special guest. We learn the Darug word Wida means water. "Joshua &amp; the 2 Crabs is today's story &amp; we learn about a canoe tree relic in the bush.</t>
  </si>
  <si>
    <t>Water</t>
  </si>
  <si>
    <t>Vote Yes For Aborigines</t>
  </si>
  <si>
    <t>Directed by Frances Peters-Little, Vote Yes for Aborigines is a documentary about the 1967 Referendum and the fight for Aboriginal citizenship rights.</t>
  </si>
  <si>
    <t>Ravens And Eagles</t>
  </si>
  <si>
    <t>Shot on British Columbia's rugged north coast, this series explores  the roots of traditional Haida art in form, process and in its connection to spirituality, land and culture.</t>
  </si>
  <si>
    <t>Remembering Celio Falls Part 1</t>
  </si>
  <si>
    <t>Marngrook Footy Show 2015, The</t>
  </si>
  <si>
    <t>Grant Hansen and Gilbert McAdam are joined by a panel of current and former AFL players to discuss the fortunes and prospects of your favorite AFL club.</t>
  </si>
  <si>
    <t>78mins</t>
  </si>
  <si>
    <t>Hunting Aotearoa Series 8</t>
  </si>
  <si>
    <t>Take in the spectacular scenery and watch some good keen huntsmen bag some big game with the new series of Hunting Aotearoa presented by Matua Parkinson</t>
  </si>
  <si>
    <t>Pete Breidahl</t>
  </si>
  <si>
    <t>Hunting Aotearoa</t>
  </si>
  <si>
    <t>Join Howie as he takes off hunting overseas to the NSW outback. Here we meet up with Hori Purukamu and whanau as they take us to the home of longtime friend Robbo.</t>
  </si>
  <si>
    <t>Murrurundi</t>
  </si>
  <si>
    <t>The Medicine Line</t>
  </si>
  <si>
    <t>Traveling is a passion for many. Join Dave Gaudet as he zigzags his way across the Canada-US border to discover the art, language, history, and culture of Aboriginal people in both places.</t>
  </si>
  <si>
    <t>Mataku</t>
  </si>
  <si>
    <t>Mataku is a bilingual series of half-hour dramatic narratives steeped in Maori mystique. Described as a Maori Twilight Zone, Mataku was produced by Maori writers, directors and actors.</t>
  </si>
  <si>
    <t>Photo, The</t>
  </si>
  <si>
    <t>Benny Walker And Poetribe</t>
  </si>
  <si>
    <t>Whitehouse: In This episode of On The Road home grown band from the mid north coast of NSW Whitehouse rock it out with their funky grooves and front man Grant Saunders shares his personal stories.</t>
  </si>
  <si>
    <t>Whitehouse</t>
  </si>
  <si>
    <t>49mins</t>
  </si>
  <si>
    <t>2011 Lightning Cup</t>
  </si>
  <si>
    <t>Top End grassroots AFL at its best.</t>
  </si>
  <si>
    <t>Warren Creek Vs Plenty Hwy</t>
  </si>
  <si>
    <t>55mins</t>
  </si>
  <si>
    <t>mins</t>
  </si>
  <si>
    <t>Djinang, Look! It's a yongka, a kangaroo. And can you see the wetj, the emu full of feathers</t>
  </si>
  <si>
    <t>Animals And Tracks</t>
  </si>
  <si>
    <t>Look, listen, learn and dance with Mugu Kids host Jub. Families are important and Aunty Lorraine Williams from the Larrakia Nation teaches her kids some language words for family members.</t>
  </si>
  <si>
    <t>Brandon challenges Kayne to go out after dark and spot little penguins sneaking out of the sea to feed their babies!</t>
  </si>
  <si>
    <t>Penguins</t>
  </si>
  <si>
    <t>Today is about what makes us special. Dr Chris Sarra explains how kids can train teachers by building up classroom credits. Gawura classroom kids from St Andrews School dance to Max's Groove Scool Rap</t>
  </si>
  <si>
    <t>What Makes Me Special</t>
  </si>
  <si>
    <t>Oondamooroo</t>
  </si>
  <si>
    <t>A profile of Ernie Dingo whose Aboriginal name is Oondamooroo. He took the surname Dingo because his grandfather was a dingo trapper. He grew up in Mullewa near Geraldton.</t>
  </si>
  <si>
    <t>Tag 20: The Documentary</t>
  </si>
  <si>
    <t>Take a look at a new sport that is set to take the world by storm. The Tag20 international cup see teams from all over the pacific, competing at the inaugural championships held on the Gold Coast.</t>
  </si>
  <si>
    <t xml:space="preserve">Outback Cafe </t>
  </si>
  <si>
    <t>Mark Olive, aka the Black Olive is an Australian Aboriginal chef with a passion to bring the vibrant colours and earthy tastes of ancient outback food to everyone's dining table.</t>
  </si>
  <si>
    <t>Chilli Crab, Singapore noodles with turtle, bunyjman, lea and liji liji shell in a soya chilli sauce: Every kriol cook boasts about his or her 'Chilli Crab', Brian Bin Saaban is no exception.</t>
  </si>
  <si>
    <t>Bindook: Brian Bin Saaban</t>
  </si>
  <si>
    <t>30th Anniversary Commonwealth Games</t>
  </si>
  <si>
    <t>In 1982, Indigenous Australian people from across the country converged on Brisbane to protest the Commonwealth Games and demand recognition of Aboriginal Land Rights.</t>
  </si>
  <si>
    <t>Aunty Moves In Series 1</t>
  </si>
  <si>
    <t>Real people, real problems – there are times when families need nothing short of their own fairy godmother to help them through the rocky terrain of modern life.</t>
  </si>
  <si>
    <t>Healthy And Happy</t>
  </si>
  <si>
    <t>Go Girls Series 2</t>
  </si>
  <si>
    <t xml:space="preserve">s </t>
  </si>
  <si>
    <t>The girls decide on new and bigger objectives. Amy's attempt to become rich only caused heartache for herself and for others. Britta realised she's been too kind to get famous and Cody got married.</t>
  </si>
  <si>
    <t>No Going Back</t>
  </si>
  <si>
    <t>My Life As I Live It</t>
  </si>
  <si>
    <t>An update on the film "My Survival As An Aboriginal", made in 1978. It shows how life has changed for the Aboriginal community of Brewarrina, far north west NSW.</t>
  </si>
  <si>
    <t>Express Yourself</t>
  </si>
  <si>
    <t xml:space="preserve">l s </t>
  </si>
  <si>
    <t>Some of the best Indigenous comedians and hip hop artists, hosted by stand-up King Sean Choolburra. This ep  includes Matt Ford, Deborah Bland and Andrew Saunders and features music by Dizzy Doolan</t>
  </si>
  <si>
    <t>57mins</t>
  </si>
  <si>
    <t xml:space="preserve">Murri Rugby League Carnival 2014 </t>
  </si>
  <si>
    <t>66mins</t>
  </si>
  <si>
    <t>64mins</t>
  </si>
  <si>
    <t>Flying Boomerangs</t>
  </si>
  <si>
    <t>The Flying Boomerangs tour provides a cultural experience for these young Indigenous AFL players as they merge with local Indigenous communities in South Africa and show their skills on the park.</t>
  </si>
  <si>
    <t>Titjikala Vs Western Aranda</t>
  </si>
  <si>
    <t>Ali and mitch take the bush goanna and give it a dressing up in this recipe of the traditional Caesar Salad, replacing the chicken and eggs with chunky pieces of Barni and served with damper.</t>
  </si>
  <si>
    <t>Ali &amp; Mitch Torres: Barni (Goanna) Caesar Salad &amp; PAN Fried Damper</t>
  </si>
  <si>
    <t>Going For The Gold</t>
  </si>
  <si>
    <t>Look, listen, learn and dance with Mugu Kids host Jub as she tells us what makes her happy while the Kids from Thornbury Public School sing happy birthday in the Wurundjeri Language.</t>
  </si>
  <si>
    <t>Neafl 2015: NT Thunder 14</t>
  </si>
  <si>
    <t>Tune in to meet choreographer and past student Monica Stevens as she takes a trip down memory lane.</t>
  </si>
  <si>
    <t>Monica Stevens</t>
  </si>
  <si>
    <t>Stories of our history and political movements.</t>
  </si>
  <si>
    <t>Gadigal</t>
  </si>
  <si>
    <t>Aunty Margie is a Gumbaynggirr Elder of Corindi Beach, also a child of the stolen generation she gives an insight into her early life.</t>
  </si>
  <si>
    <t>Aunty Margie</t>
  </si>
  <si>
    <t>Aunty Joan Hendriks is an Elder from the Ngugi people of Quandamooka (Moreton Bay) area of Queensland. She lives on North Stradbroke Island and is heavily involved in local community.</t>
  </si>
  <si>
    <t>Joan Hendriks</t>
  </si>
  <si>
    <t>Horn Island, or Narupai as it is known to the locals, is an island that has Aboriginal and Torres Strait Island people living in it, it is the gateway to the Torres Strait.</t>
  </si>
  <si>
    <t>Gateway To The Straits</t>
  </si>
  <si>
    <t>A lawyer, a teacher, a mother and a mine worker all travel far and wide to compete in the national touch football league every Friday night.</t>
  </si>
  <si>
    <t>Keep In Touch</t>
  </si>
  <si>
    <t>Russell Davey is a Bardi man and carver of traditional materials. He depicts art through his carvings of Trochus Shell, Pearl Shell and Boab Nuts. He is one of a few younger generation carvers.</t>
  </si>
  <si>
    <t>Russell Davey</t>
  </si>
  <si>
    <t>Racial fights at Murray Bridge High School affected the whole community. The fight and struggle to get Aboriginal studies into the ciriculum and now we get to see the benefits to the kids.</t>
  </si>
  <si>
    <t>Murray Bridge High School</t>
  </si>
  <si>
    <t>When the old people at Millstream Station in Chichester National Park were aggravated to the limits of their patience, they vented their frustrations on inconsiderate squatters using magical ways.</t>
  </si>
  <si>
    <t>Jills Millstream</t>
  </si>
  <si>
    <t>Senior Nguriny clan member, Tim Douglas, leads an on-country trip with family to Old Woodbrook, the place where his people lived and worked for many years.</t>
  </si>
  <si>
    <t>Nguriny</t>
  </si>
  <si>
    <t>Maori Tv's Native Affairs 2015</t>
  </si>
  <si>
    <t>Maori Television's flagship current affairs show, Native Affairs, mixes pre-recorded stories with live interviews and panels, where invited guests discuss the latest events.</t>
  </si>
  <si>
    <t>Seeking Salvation Part Two</t>
  </si>
  <si>
    <t>Spanning four centuries on a joyful voyage of music and heritage.  Seeking Salvation traces the history of the black Church and considers its future in a changing society.</t>
  </si>
  <si>
    <t>46mins</t>
  </si>
  <si>
    <t>NITV On the Road: Mbantua</t>
  </si>
  <si>
    <t>A weekend of Culture and Music in Central Australia.</t>
  </si>
  <si>
    <t>Tjupi Band</t>
  </si>
  <si>
    <t>Dark Age</t>
  </si>
  <si>
    <t xml:space="preserve">s v </t>
  </si>
  <si>
    <t>A giant crocodile is on the loose in the Northern Territory and it's up to a park ranger and two local guides to face up to the giant creature. Starring Burnham Burnham and David Gulpilil</t>
  </si>
  <si>
    <t>90mins</t>
  </si>
  <si>
    <t>Fit First</t>
  </si>
  <si>
    <t xml:space="preserve">Fit First is a documentary series that follows four individuals in their pursuit to lose weight and get healthy! </t>
  </si>
  <si>
    <t>From The Heart Of Our Nation: Concert</t>
  </si>
  <si>
    <t>From the Heart of Our Nation Sunset Concert celebrates the launch of NITV on SBS's free to air channel.</t>
  </si>
  <si>
    <t>111mins</t>
  </si>
  <si>
    <t>NITV Week 31: Sunday 26 July to Saturday 1 August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</si>
</sst>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5">
    <xf numFmtId="0" fontId="0" fillId="0" borderId="0" xfId="0" applyFont="1" applyAlignment="1">
      <alignment/>
    </xf>
    <xf numFmtId="0" fontId="0" fillId="0" borderId="0" xfId="0" applyAlignment="1">
      <alignment wrapText="1"/>
    </xf>
    <xf numFmtId="0" fontId="19" fillId="33" borderId="0" xfId="0" applyFont="1" applyFill="1" applyAlignment="1">
      <alignment wrapText="1"/>
    </xf>
    <xf numFmtId="0" fontId="19" fillId="33" borderId="0" xfId="0" applyFont="1" applyFill="1" applyAlignment="1">
      <alignment/>
    </xf>
    <xf numFmtId="0" fontId="35" fillId="33" borderId="0" xfId="0" applyFont="1" applyFill="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6</xdr:col>
      <xdr:colOff>3876675</xdr:colOff>
      <xdr:row>1</xdr:row>
      <xdr:rowOff>9525</xdr:rowOff>
    </xdr:to>
    <xdr:pic>
      <xdr:nvPicPr>
        <xdr:cNvPr id="1" name="Picture 6"/>
        <xdr:cNvPicPr preferRelativeResize="1">
          <a:picLocks noChangeAspect="1"/>
        </xdr:cNvPicPr>
      </xdr:nvPicPr>
      <xdr:blipFill>
        <a:blip r:embed="rId1"/>
        <a:stretch>
          <a:fillRect/>
        </a:stretch>
      </xdr:blipFill>
      <xdr:spPr>
        <a:xfrm>
          <a:off x="695325" y="0"/>
          <a:ext cx="13687425" cy="1590675"/>
        </a:xfrm>
        <a:prstGeom prst="rect">
          <a:avLst/>
        </a:prstGeom>
        <a:solidFill>
          <a:srgbClr val="000000"/>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63"/>
  <sheetViews>
    <sheetView tabSelected="1" zoomScalePageLayoutView="0" workbookViewId="0" topLeftCell="B1">
      <selection activeCell="D2" sqref="D2"/>
    </sheetView>
  </sheetViews>
  <sheetFormatPr defaultColWidth="9.140625" defaultRowHeight="15"/>
  <cols>
    <col min="1" max="1" width="10.421875" style="0" bestFit="1" customWidth="1"/>
    <col min="2" max="2" width="10.00390625" style="0" bestFit="1" customWidth="1"/>
    <col min="3" max="3" width="38.140625" style="0" bestFit="1" customWidth="1"/>
    <col min="4" max="4" width="69.7109375" style="0" customWidth="1"/>
    <col min="5" max="5" width="12.7109375" style="0" bestFit="1" customWidth="1"/>
    <col min="6" max="6" width="16.57421875" style="0" bestFit="1" customWidth="1"/>
    <col min="7" max="7" width="69.7109375" style="1" customWidth="1"/>
    <col min="8" max="8" width="17.57421875" style="0" bestFit="1" customWidth="1"/>
    <col min="9" max="9" width="17.00390625" style="0" bestFit="1" customWidth="1"/>
    <col min="10" max="10" width="15.140625" style="0" bestFit="1" customWidth="1"/>
  </cols>
  <sheetData>
    <row r="1" s="3" customFormat="1" ht="124.5" customHeight="1">
      <c r="G1" s="2"/>
    </row>
    <row r="2" spans="2:5" s="3" customFormat="1" ht="47.25" customHeight="1">
      <c r="B2" s="4" t="s">
        <v>368</v>
      </c>
      <c r="C2" s="4"/>
      <c r="D2" s="4"/>
      <c r="E2" s="4"/>
    </row>
    <row r="3" spans="1:10" ht="15">
      <c r="A3" t="s">
        <v>0</v>
      </c>
      <c r="B3" t="s">
        <v>1</v>
      </c>
      <c r="C3" t="s">
        <v>2</v>
      </c>
      <c r="D3" t="s">
        <v>6</v>
      </c>
      <c r="E3" t="s">
        <v>3</v>
      </c>
      <c r="F3" t="s">
        <v>4</v>
      </c>
      <c r="G3" s="1" t="s">
        <v>5</v>
      </c>
      <c r="H3" t="s">
        <v>7</v>
      </c>
      <c r="I3" t="s">
        <v>8</v>
      </c>
      <c r="J3" t="s">
        <v>9</v>
      </c>
    </row>
    <row r="4" spans="1:10" ht="45">
      <c r="A4" t="str">
        <f aca="true" t="shared" si="0" ref="A4:A31">"2015-07-26"</f>
        <v>2015-07-26</v>
      </c>
      <c r="B4" t="str">
        <f>"0500"</f>
        <v>0500</v>
      </c>
      <c r="C4" t="s">
        <v>10</v>
      </c>
      <c r="D4" t="s">
        <v>13</v>
      </c>
      <c r="E4" t="s">
        <v>11</v>
      </c>
      <c r="G4" s="1" t="s">
        <v>12</v>
      </c>
      <c r="H4">
        <v>2013</v>
      </c>
      <c r="I4" t="s">
        <v>15</v>
      </c>
      <c r="J4" t="s">
        <v>16</v>
      </c>
    </row>
    <row r="5" spans="1:10" ht="45">
      <c r="A5" t="str">
        <f t="shared" si="0"/>
        <v>2015-07-26</v>
      </c>
      <c r="B5" t="str">
        <f>"0600"</f>
        <v>0600</v>
      </c>
      <c r="C5" t="s">
        <v>17</v>
      </c>
      <c r="D5" t="s">
        <v>20</v>
      </c>
      <c r="E5" t="s">
        <v>18</v>
      </c>
      <c r="G5" s="1" t="s">
        <v>19</v>
      </c>
      <c r="H5">
        <v>2005</v>
      </c>
      <c r="I5" t="s">
        <v>21</v>
      </c>
      <c r="J5" t="s">
        <v>22</v>
      </c>
    </row>
    <row r="6" spans="1:10" ht="45">
      <c r="A6" t="str">
        <f t="shared" si="0"/>
        <v>2015-07-26</v>
      </c>
      <c r="B6" t="str">
        <f>"0630"</f>
        <v>0630</v>
      </c>
      <c r="C6" t="s">
        <v>23</v>
      </c>
      <c r="D6" t="s">
        <v>25</v>
      </c>
      <c r="E6" t="s">
        <v>18</v>
      </c>
      <c r="G6" s="1" t="s">
        <v>24</v>
      </c>
      <c r="H6">
        <v>2009</v>
      </c>
      <c r="I6" t="s">
        <v>15</v>
      </c>
      <c r="J6" t="s">
        <v>26</v>
      </c>
    </row>
    <row r="7" spans="1:10" ht="45">
      <c r="A7" t="str">
        <f t="shared" si="0"/>
        <v>2015-07-26</v>
      </c>
      <c r="B7" t="str">
        <f>"0700"</f>
        <v>0700</v>
      </c>
      <c r="C7" t="s">
        <v>27</v>
      </c>
      <c r="E7" t="s">
        <v>18</v>
      </c>
      <c r="G7" s="1" t="s">
        <v>28</v>
      </c>
      <c r="H7">
        <v>0</v>
      </c>
      <c r="I7" t="s">
        <v>15</v>
      </c>
      <c r="J7" t="s">
        <v>22</v>
      </c>
    </row>
    <row r="8" spans="1:10" ht="45">
      <c r="A8" t="str">
        <f t="shared" si="0"/>
        <v>2015-07-26</v>
      </c>
      <c r="B8" t="str">
        <f>"0730"</f>
        <v>0730</v>
      </c>
      <c r="C8" t="s">
        <v>29</v>
      </c>
      <c r="E8" t="s">
        <v>18</v>
      </c>
      <c r="G8" s="1" t="s">
        <v>30</v>
      </c>
      <c r="H8">
        <v>2010</v>
      </c>
      <c r="I8" t="s">
        <v>21</v>
      </c>
      <c r="J8" t="s">
        <v>31</v>
      </c>
    </row>
    <row r="9" spans="1:10" ht="45">
      <c r="A9" t="str">
        <f t="shared" si="0"/>
        <v>2015-07-26</v>
      </c>
      <c r="B9" t="str">
        <f>"0800"</f>
        <v>0800</v>
      </c>
      <c r="C9" t="s">
        <v>32</v>
      </c>
      <c r="E9" t="s">
        <v>18</v>
      </c>
      <c r="G9" s="1" t="s">
        <v>33</v>
      </c>
      <c r="H9">
        <v>0</v>
      </c>
      <c r="I9" t="s">
        <v>15</v>
      </c>
      <c r="J9" t="s">
        <v>26</v>
      </c>
    </row>
    <row r="10" spans="1:10" ht="45">
      <c r="A10" t="str">
        <f t="shared" si="0"/>
        <v>2015-07-26</v>
      </c>
      <c r="B10" t="str">
        <f>"0830"</f>
        <v>0830</v>
      </c>
      <c r="C10" t="s">
        <v>34</v>
      </c>
      <c r="E10" t="s">
        <v>18</v>
      </c>
      <c r="G10" s="1" t="s">
        <v>35</v>
      </c>
      <c r="H10">
        <v>2011</v>
      </c>
      <c r="I10" t="s">
        <v>15</v>
      </c>
      <c r="J10" t="s">
        <v>36</v>
      </c>
    </row>
    <row r="11" spans="1:10" ht="45">
      <c r="A11" t="str">
        <f t="shared" si="0"/>
        <v>2015-07-26</v>
      </c>
      <c r="B11" t="str">
        <f>"0900"</f>
        <v>0900</v>
      </c>
      <c r="C11" t="s">
        <v>37</v>
      </c>
      <c r="E11" t="s">
        <v>18</v>
      </c>
      <c r="G11" s="1" t="s">
        <v>38</v>
      </c>
      <c r="H11">
        <v>0</v>
      </c>
      <c r="I11" t="s">
        <v>21</v>
      </c>
      <c r="J11" t="s">
        <v>39</v>
      </c>
    </row>
    <row r="12" spans="1:10" ht="45">
      <c r="A12" t="str">
        <f t="shared" si="0"/>
        <v>2015-07-26</v>
      </c>
      <c r="B12" t="str">
        <f>"0915"</f>
        <v>0915</v>
      </c>
      <c r="C12" t="s">
        <v>37</v>
      </c>
      <c r="E12" t="s">
        <v>18</v>
      </c>
      <c r="G12" s="1" t="s">
        <v>38</v>
      </c>
      <c r="H12">
        <v>0</v>
      </c>
      <c r="I12" t="s">
        <v>21</v>
      </c>
      <c r="J12" t="s">
        <v>39</v>
      </c>
    </row>
    <row r="13" spans="1:10" ht="45">
      <c r="A13" t="str">
        <f t="shared" si="0"/>
        <v>2015-07-26</v>
      </c>
      <c r="B13" t="str">
        <f>"0930"</f>
        <v>0930</v>
      </c>
      <c r="C13" t="s">
        <v>27</v>
      </c>
      <c r="E13" t="s">
        <v>18</v>
      </c>
      <c r="G13" s="1" t="s">
        <v>28</v>
      </c>
      <c r="H13">
        <v>0</v>
      </c>
      <c r="I13" t="s">
        <v>15</v>
      </c>
      <c r="J13" t="s">
        <v>31</v>
      </c>
    </row>
    <row r="14" spans="1:10" ht="30">
      <c r="A14" t="str">
        <f t="shared" si="0"/>
        <v>2015-07-26</v>
      </c>
      <c r="B14" t="str">
        <f>"1000"</f>
        <v>1000</v>
      </c>
      <c r="C14" t="s">
        <v>40</v>
      </c>
      <c r="G14" s="1" t="s">
        <v>41</v>
      </c>
      <c r="H14">
        <v>0</v>
      </c>
      <c r="I14" t="s">
        <v>14</v>
      </c>
      <c r="J14" t="s">
        <v>42</v>
      </c>
    </row>
    <row r="15" spans="1:10" ht="45">
      <c r="A15" t="str">
        <f t="shared" si="0"/>
        <v>2015-07-26</v>
      </c>
      <c r="B15" t="str">
        <f>"1200"</f>
        <v>1200</v>
      </c>
      <c r="C15" t="s">
        <v>43</v>
      </c>
      <c r="E15" t="s">
        <v>44</v>
      </c>
      <c r="G15" s="1" t="s">
        <v>45</v>
      </c>
      <c r="H15">
        <v>2015</v>
      </c>
      <c r="I15" t="s">
        <v>15</v>
      </c>
      <c r="J15" t="s">
        <v>46</v>
      </c>
    </row>
    <row r="16" spans="1:10" ht="45">
      <c r="A16" t="str">
        <f t="shared" si="0"/>
        <v>2015-07-26</v>
      </c>
      <c r="B16" t="str">
        <f>"1230"</f>
        <v>1230</v>
      </c>
      <c r="C16" t="s">
        <v>47</v>
      </c>
      <c r="E16" t="s">
        <v>11</v>
      </c>
      <c r="G16" s="1" t="s">
        <v>48</v>
      </c>
      <c r="H16">
        <v>0</v>
      </c>
      <c r="I16" t="s">
        <v>14</v>
      </c>
      <c r="J16" t="s">
        <v>49</v>
      </c>
    </row>
    <row r="17" spans="1:10" ht="30">
      <c r="A17" t="str">
        <f t="shared" si="0"/>
        <v>2015-07-26</v>
      </c>
      <c r="B17" t="str">
        <f>"1330"</f>
        <v>1330</v>
      </c>
      <c r="C17" t="s">
        <v>50</v>
      </c>
      <c r="D17" t="s">
        <v>52</v>
      </c>
      <c r="E17" t="s">
        <v>11</v>
      </c>
      <c r="G17" s="1" t="s">
        <v>51</v>
      </c>
      <c r="H17">
        <v>2015</v>
      </c>
      <c r="I17" t="s">
        <v>15</v>
      </c>
      <c r="J17" t="s">
        <v>53</v>
      </c>
    </row>
    <row r="18" spans="1:10" ht="45">
      <c r="A18" t="str">
        <f t="shared" si="0"/>
        <v>2015-07-26</v>
      </c>
      <c r="B18" t="str">
        <f>"1430"</f>
        <v>1430</v>
      </c>
      <c r="C18" t="s">
        <v>54</v>
      </c>
      <c r="D18" t="s">
        <v>56</v>
      </c>
      <c r="E18" t="s">
        <v>18</v>
      </c>
      <c r="G18" s="1" t="s">
        <v>55</v>
      </c>
      <c r="H18">
        <v>0</v>
      </c>
      <c r="I18" t="s">
        <v>15</v>
      </c>
      <c r="J18" t="s">
        <v>57</v>
      </c>
    </row>
    <row r="19" spans="1:10" ht="30">
      <c r="A19" t="str">
        <f t="shared" si="0"/>
        <v>2015-07-26</v>
      </c>
      <c r="B19" t="str">
        <f>"1440"</f>
        <v>1440</v>
      </c>
      <c r="C19" t="s">
        <v>58</v>
      </c>
      <c r="D19" t="s">
        <v>60</v>
      </c>
      <c r="E19" t="s">
        <v>11</v>
      </c>
      <c r="G19" s="1" t="s">
        <v>59</v>
      </c>
      <c r="H19">
        <v>0</v>
      </c>
      <c r="I19" t="s">
        <v>15</v>
      </c>
      <c r="J19" t="s">
        <v>61</v>
      </c>
    </row>
    <row r="20" spans="1:10" ht="30">
      <c r="A20" t="str">
        <f t="shared" si="0"/>
        <v>2015-07-26</v>
      </c>
      <c r="B20" t="str">
        <f>"1445"</f>
        <v>1445</v>
      </c>
      <c r="C20" t="s">
        <v>62</v>
      </c>
      <c r="E20" t="s">
        <v>44</v>
      </c>
      <c r="G20" s="1" t="s">
        <v>63</v>
      </c>
      <c r="H20">
        <v>0</v>
      </c>
      <c r="I20" t="s">
        <v>15</v>
      </c>
      <c r="J20" t="s">
        <v>64</v>
      </c>
    </row>
    <row r="21" spans="1:10" ht="30">
      <c r="A21" t="str">
        <f t="shared" si="0"/>
        <v>2015-07-26</v>
      </c>
      <c r="B21" t="str">
        <f>"1545"</f>
        <v>1545</v>
      </c>
      <c r="C21" t="s">
        <v>65</v>
      </c>
      <c r="E21" t="s">
        <v>44</v>
      </c>
      <c r="G21" s="1" t="s">
        <v>66</v>
      </c>
      <c r="H21">
        <v>0</v>
      </c>
      <c r="I21" t="s">
        <v>14</v>
      </c>
      <c r="J21" t="s">
        <v>67</v>
      </c>
    </row>
    <row r="22" spans="1:10" ht="45">
      <c r="A22" t="str">
        <f t="shared" si="0"/>
        <v>2015-07-26</v>
      </c>
      <c r="B22" t="str">
        <f>"1645"</f>
        <v>1645</v>
      </c>
      <c r="C22" t="s">
        <v>68</v>
      </c>
      <c r="E22" t="s">
        <v>18</v>
      </c>
      <c r="G22" s="1" t="s">
        <v>69</v>
      </c>
      <c r="H22">
        <v>2013</v>
      </c>
      <c r="I22" t="s">
        <v>15</v>
      </c>
      <c r="J22" t="s">
        <v>70</v>
      </c>
    </row>
    <row r="23" spans="1:10" ht="45">
      <c r="A23" t="str">
        <f t="shared" si="0"/>
        <v>2015-07-26</v>
      </c>
      <c r="B23" t="str">
        <f>"1700"</f>
        <v>1700</v>
      </c>
      <c r="C23" t="s">
        <v>71</v>
      </c>
      <c r="E23" t="s">
        <v>44</v>
      </c>
      <c r="G23" s="1" t="s">
        <v>72</v>
      </c>
      <c r="H23">
        <v>2015</v>
      </c>
      <c r="I23" t="s">
        <v>73</v>
      </c>
      <c r="J23" t="s">
        <v>46</v>
      </c>
    </row>
    <row r="24" spans="1:10" ht="45">
      <c r="A24" t="str">
        <f t="shared" si="0"/>
        <v>2015-07-26</v>
      </c>
      <c r="B24" t="str">
        <f>"1730"</f>
        <v>1730</v>
      </c>
      <c r="C24" t="s">
        <v>43</v>
      </c>
      <c r="E24" t="s">
        <v>44</v>
      </c>
      <c r="G24" s="1" t="s">
        <v>45</v>
      </c>
      <c r="H24">
        <v>2015</v>
      </c>
      <c r="I24" t="s">
        <v>15</v>
      </c>
      <c r="J24" t="s">
        <v>46</v>
      </c>
    </row>
    <row r="25" spans="1:10" ht="30">
      <c r="A25" t="str">
        <f t="shared" si="0"/>
        <v>2015-07-26</v>
      </c>
      <c r="B25" t="str">
        <f>"1800"</f>
        <v>1800</v>
      </c>
      <c r="C25" t="s">
        <v>74</v>
      </c>
      <c r="D25" t="s">
        <v>76</v>
      </c>
      <c r="E25" t="s">
        <v>44</v>
      </c>
      <c r="G25" s="1" t="s">
        <v>75</v>
      </c>
      <c r="H25">
        <v>2015</v>
      </c>
      <c r="I25" t="s">
        <v>15</v>
      </c>
      <c r="J25" t="s">
        <v>77</v>
      </c>
    </row>
    <row r="26" spans="1:10" ht="30">
      <c r="A26" t="str">
        <f t="shared" si="0"/>
        <v>2015-07-26</v>
      </c>
      <c r="B26" t="str">
        <f>"1915"</f>
        <v>1915</v>
      </c>
      <c r="C26" t="s">
        <v>78</v>
      </c>
      <c r="D26" t="s">
        <v>80</v>
      </c>
      <c r="E26" t="s">
        <v>18</v>
      </c>
      <c r="G26" s="1" t="s">
        <v>79</v>
      </c>
      <c r="H26">
        <v>0</v>
      </c>
      <c r="I26" t="s">
        <v>15</v>
      </c>
      <c r="J26" t="s">
        <v>70</v>
      </c>
    </row>
    <row r="27" spans="1:10" ht="15">
      <c r="A27" t="str">
        <f t="shared" si="0"/>
        <v>2015-07-26</v>
      </c>
      <c r="B27" t="str">
        <f>"1930"</f>
        <v>1930</v>
      </c>
      <c r="C27" t="s">
        <v>81</v>
      </c>
      <c r="E27" t="s">
        <v>11</v>
      </c>
      <c r="G27" s="1" t="s">
        <v>82</v>
      </c>
      <c r="H27">
        <v>0</v>
      </c>
      <c r="I27" t="s">
        <v>15</v>
      </c>
      <c r="J27" t="s">
        <v>83</v>
      </c>
    </row>
    <row r="28" spans="1:10" ht="45">
      <c r="A28" t="str">
        <f t="shared" si="0"/>
        <v>2015-07-26</v>
      </c>
      <c r="B28" t="str">
        <f>"2000"</f>
        <v>2000</v>
      </c>
      <c r="C28" t="s">
        <v>84</v>
      </c>
      <c r="D28" t="s">
        <v>86</v>
      </c>
      <c r="E28" t="s">
        <v>11</v>
      </c>
      <c r="G28" s="1" t="s">
        <v>85</v>
      </c>
      <c r="H28">
        <v>0</v>
      </c>
      <c r="I28" t="s">
        <v>21</v>
      </c>
      <c r="J28" t="s">
        <v>87</v>
      </c>
    </row>
    <row r="29" spans="1:10" ht="30">
      <c r="A29" t="str">
        <f t="shared" si="0"/>
        <v>2015-07-26</v>
      </c>
      <c r="B29" t="str">
        <f>"2030"</f>
        <v>2030</v>
      </c>
      <c r="C29" t="s">
        <v>88</v>
      </c>
      <c r="E29" t="s">
        <v>89</v>
      </c>
      <c r="F29" t="s">
        <v>90</v>
      </c>
      <c r="G29" s="1" t="s">
        <v>91</v>
      </c>
      <c r="H29">
        <v>0</v>
      </c>
      <c r="I29" t="s">
        <v>92</v>
      </c>
      <c r="J29" t="s">
        <v>93</v>
      </c>
    </row>
    <row r="30" spans="1:10" ht="15">
      <c r="A30" t="str">
        <f t="shared" si="0"/>
        <v>2015-07-26</v>
      </c>
      <c r="B30" t="str">
        <f>"2130"</f>
        <v>2130</v>
      </c>
      <c r="C30" t="s">
        <v>94</v>
      </c>
      <c r="D30" t="s">
        <v>14</v>
      </c>
      <c r="E30" t="s">
        <v>95</v>
      </c>
      <c r="F30" t="s">
        <v>96</v>
      </c>
      <c r="G30" s="1" t="s">
        <v>14</v>
      </c>
      <c r="H30">
        <v>2001</v>
      </c>
      <c r="I30" t="s">
        <v>97</v>
      </c>
      <c r="J30" t="s">
        <v>98</v>
      </c>
    </row>
    <row r="31" spans="1:10" ht="45">
      <c r="A31" t="str">
        <f t="shared" si="0"/>
        <v>2015-07-26</v>
      </c>
      <c r="B31" t="str">
        <f>"2345"</f>
        <v>2345</v>
      </c>
      <c r="C31" t="s">
        <v>78</v>
      </c>
      <c r="D31" t="s">
        <v>100</v>
      </c>
      <c r="G31" s="1" t="s">
        <v>99</v>
      </c>
      <c r="H31">
        <v>0</v>
      </c>
      <c r="I31" t="s">
        <v>15</v>
      </c>
      <c r="J31" t="s">
        <v>70</v>
      </c>
    </row>
    <row r="32" spans="1:10" ht="30">
      <c r="A32" t="str">
        <f aca="true" t="shared" si="1" ref="A32:A73">"2015-07-27"</f>
        <v>2015-07-27</v>
      </c>
      <c r="B32" t="str">
        <f>"0000"</f>
        <v>0000</v>
      </c>
      <c r="C32" t="s">
        <v>88</v>
      </c>
      <c r="E32" t="s">
        <v>89</v>
      </c>
      <c r="F32" t="s">
        <v>90</v>
      </c>
      <c r="G32" s="1" t="s">
        <v>91</v>
      </c>
      <c r="H32">
        <v>0</v>
      </c>
      <c r="I32" t="s">
        <v>92</v>
      </c>
      <c r="J32" t="s">
        <v>93</v>
      </c>
    </row>
    <row r="33" spans="1:10" ht="15">
      <c r="A33" t="str">
        <f t="shared" si="1"/>
        <v>2015-07-27</v>
      </c>
      <c r="B33" t="str">
        <f>"0100"</f>
        <v>0100</v>
      </c>
      <c r="C33" t="s">
        <v>94</v>
      </c>
      <c r="D33" t="s">
        <v>14</v>
      </c>
      <c r="E33" t="s">
        <v>95</v>
      </c>
      <c r="F33" t="s">
        <v>96</v>
      </c>
      <c r="G33" s="1" t="s">
        <v>14</v>
      </c>
      <c r="H33">
        <v>2001</v>
      </c>
      <c r="I33" t="s">
        <v>97</v>
      </c>
      <c r="J33" t="s">
        <v>98</v>
      </c>
    </row>
    <row r="34" spans="1:10" ht="30">
      <c r="A34" t="str">
        <f t="shared" si="1"/>
        <v>2015-07-27</v>
      </c>
      <c r="B34" t="str">
        <f>"0315"</f>
        <v>0315</v>
      </c>
      <c r="C34" t="s">
        <v>78</v>
      </c>
      <c r="D34" t="s">
        <v>80</v>
      </c>
      <c r="E34" t="s">
        <v>18</v>
      </c>
      <c r="G34" s="1" t="s">
        <v>79</v>
      </c>
      <c r="H34">
        <v>0</v>
      </c>
      <c r="I34" t="s">
        <v>15</v>
      </c>
      <c r="J34" t="s">
        <v>70</v>
      </c>
    </row>
    <row r="35" spans="1:10" ht="45">
      <c r="A35" t="str">
        <f t="shared" si="1"/>
        <v>2015-07-27</v>
      </c>
      <c r="B35" t="str">
        <f>"0330"</f>
        <v>0330</v>
      </c>
      <c r="C35" t="s">
        <v>101</v>
      </c>
      <c r="E35" t="s">
        <v>89</v>
      </c>
      <c r="F35" t="s">
        <v>102</v>
      </c>
      <c r="G35" s="1" t="s">
        <v>103</v>
      </c>
      <c r="H35">
        <v>0</v>
      </c>
      <c r="I35" t="s">
        <v>73</v>
      </c>
      <c r="J35" t="s">
        <v>46</v>
      </c>
    </row>
    <row r="36" spans="1:10" ht="45">
      <c r="A36" t="str">
        <f t="shared" si="1"/>
        <v>2015-07-27</v>
      </c>
      <c r="B36" t="str">
        <f>"0400"</f>
        <v>0400</v>
      </c>
      <c r="C36" t="s">
        <v>47</v>
      </c>
      <c r="E36" t="s">
        <v>11</v>
      </c>
      <c r="F36" t="s">
        <v>104</v>
      </c>
      <c r="G36" s="1" t="s">
        <v>105</v>
      </c>
      <c r="H36">
        <v>2012</v>
      </c>
      <c r="I36" t="s">
        <v>15</v>
      </c>
      <c r="J36" t="s">
        <v>49</v>
      </c>
    </row>
    <row r="37" spans="1:10" ht="45">
      <c r="A37" t="str">
        <f t="shared" si="1"/>
        <v>2015-07-27</v>
      </c>
      <c r="B37" t="str">
        <f>"0500"</f>
        <v>0500</v>
      </c>
      <c r="C37" t="s">
        <v>106</v>
      </c>
      <c r="D37" t="s">
        <v>108</v>
      </c>
      <c r="E37" t="s">
        <v>18</v>
      </c>
      <c r="G37" s="1" t="s">
        <v>107</v>
      </c>
      <c r="H37">
        <v>0</v>
      </c>
      <c r="I37" t="s">
        <v>15</v>
      </c>
      <c r="J37" t="s">
        <v>36</v>
      </c>
    </row>
    <row r="38" spans="1:10" ht="45">
      <c r="A38" t="str">
        <f t="shared" si="1"/>
        <v>2015-07-27</v>
      </c>
      <c r="B38" t="str">
        <f>"0530"</f>
        <v>0530</v>
      </c>
      <c r="C38" t="s">
        <v>106</v>
      </c>
      <c r="D38" t="s">
        <v>110</v>
      </c>
      <c r="E38" t="s">
        <v>18</v>
      </c>
      <c r="G38" s="1" t="s">
        <v>109</v>
      </c>
      <c r="H38">
        <v>0</v>
      </c>
      <c r="I38" t="s">
        <v>14</v>
      </c>
      <c r="J38" t="s">
        <v>36</v>
      </c>
    </row>
    <row r="39" spans="1:10" ht="45">
      <c r="A39" t="str">
        <f t="shared" si="1"/>
        <v>2015-07-27</v>
      </c>
      <c r="B39" t="str">
        <f>"0600"</f>
        <v>0600</v>
      </c>
      <c r="C39" t="s">
        <v>17</v>
      </c>
      <c r="D39" t="s">
        <v>111</v>
      </c>
      <c r="E39" t="s">
        <v>18</v>
      </c>
      <c r="G39" s="1" t="s">
        <v>19</v>
      </c>
      <c r="H39">
        <v>2005</v>
      </c>
      <c r="I39" t="s">
        <v>21</v>
      </c>
      <c r="J39" t="s">
        <v>22</v>
      </c>
    </row>
    <row r="40" spans="1:10" ht="45">
      <c r="A40" t="str">
        <f t="shared" si="1"/>
        <v>2015-07-27</v>
      </c>
      <c r="B40" t="str">
        <f>"0630"</f>
        <v>0630</v>
      </c>
      <c r="C40" t="s">
        <v>29</v>
      </c>
      <c r="E40" t="s">
        <v>18</v>
      </c>
      <c r="G40" s="1" t="s">
        <v>30</v>
      </c>
      <c r="H40">
        <v>2010</v>
      </c>
      <c r="I40" t="s">
        <v>21</v>
      </c>
      <c r="J40" t="s">
        <v>22</v>
      </c>
    </row>
    <row r="41" spans="1:10" ht="45">
      <c r="A41" t="str">
        <f t="shared" si="1"/>
        <v>2015-07-27</v>
      </c>
      <c r="B41" t="str">
        <f>"0700"</f>
        <v>0700</v>
      </c>
      <c r="C41" t="s">
        <v>27</v>
      </c>
      <c r="E41" t="s">
        <v>18</v>
      </c>
      <c r="G41" s="1" t="s">
        <v>28</v>
      </c>
      <c r="H41">
        <v>0</v>
      </c>
      <c r="I41" t="s">
        <v>14</v>
      </c>
      <c r="J41" t="s">
        <v>22</v>
      </c>
    </row>
    <row r="42" spans="1:10" ht="45">
      <c r="A42" t="str">
        <f t="shared" si="1"/>
        <v>2015-07-27</v>
      </c>
      <c r="B42" t="str">
        <f>"0730"</f>
        <v>0730</v>
      </c>
      <c r="C42" t="s">
        <v>112</v>
      </c>
      <c r="E42" t="s">
        <v>11</v>
      </c>
      <c r="G42" s="1" t="s">
        <v>113</v>
      </c>
      <c r="H42">
        <v>1982</v>
      </c>
      <c r="I42" t="s">
        <v>115</v>
      </c>
      <c r="J42" t="s">
        <v>26</v>
      </c>
    </row>
    <row r="43" spans="1:10" ht="45">
      <c r="A43" t="str">
        <f t="shared" si="1"/>
        <v>2015-07-27</v>
      </c>
      <c r="B43" t="str">
        <f>"0800"</f>
        <v>0800</v>
      </c>
      <c r="C43" t="s">
        <v>32</v>
      </c>
      <c r="E43" t="s">
        <v>18</v>
      </c>
      <c r="G43" s="1" t="s">
        <v>116</v>
      </c>
      <c r="H43">
        <v>0</v>
      </c>
      <c r="I43" t="s">
        <v>15</v>
      </c>
      <c r="J43" t="s">
        <v>46</v>
      </c>
    </row>
    <row r="44" spans="1:10" ht="30">
      <c r="A44" t="str">
        <f t="shared" si="1"/>
        <v>2015-07-27</v>
      </c>
      <c r="B44" t="str">
        <f>"0830"</f>
        <v>0830</v>
      </c>
      <c r="C44" t="s">
        <v>117</v>
      </c>
      <c r="E44" t="s">
        <v>18</v>
      </c>
      <c r="G44" s="1" t="s">
        <v>118</v>
      </c>
      <c r="H44">
        <v>2012</v>
      </c>
      <c r="I44" t="s">
        <v>15</v>
      </c>
      <c r="J44" t="s">
        <v>36</v>
      </c>
    </row>
    <row r="45" spans="1:10" ht="45">
      <c r="A45" t="str">
        <f t="shared" si="1"/>
        <v>2015-07-27</v>
      </c>
      <c r="B45" t="str">
        <f>"0900"</f>
        <v>0900</v>
      </c>
      <c r="C45" t="s">
        <v>37</v>
      </c>
      <c r="E45" t="s">
        <v>18</v>
      </c>
      <c r="G45" s="1" t="s">
        <v>38</v>
      </c>
      <c r="H45">
        <v>0</v>
      </c>
      <c r="I45" t="s">
        <v>21</v>
      </c>
      <c r="J45" t="s">
        <v>39</v>
      </c>
    </row>
    <row r="46" spans="1:10" ht="45">
      <c r="A46" t="str">
        <f t="shared" si="1"/>
        <v>2015-07-27</v>
      </c>
      <c r="B46" t="str">
        <f>"0915"</f>
        <v>0915</v>
      </c>
      <c r="C46" t="s">
        <v>37</v>
      </c>
      <c r="E46" t="s">
        <v>18</v>
      </c>
      <c r="G46" s="1" t="s">
        <v>38</v>
      </c>
      <c r="H46">
        <v>0</v>
      </c>
      <c r="I46" t="s">
        <v>21</v>
      </c>
      <c r="J46" t="s">
        <v>39</v>
      </c>
    </row>
    <row r="47" spans="1:10" ht="30">
      <c r="A47" t="str">
        <f t="shared" si="1"/>
        <v>2015-07-27</v>
      </c>
      <c r="B47" t="str">
        <f>"0930"</f>
        <v>0930</v>
      </c>
      <c r="C47" t="s">
        <v>119</v>
      </c>
      <c r="D47" t="s">
        <v>121</v>
      </c>
      <c r="E47" t="s">
        <v>18</v>
      </c>
      <c r="G47" s="1" t="s">
        <v>120</v>
      </c>
      <c r="H47">
        <v>2009</v>
      </c>
      <c r="I47" t="s">
        <v>15</v>
      </c>
      <c r="J47" t="s">
        <v>46</v>
      </c>
    </row>
    <row r="48" spans="1:10" ht="45">
      <c r="A48" t="str">
        <f t="shared" si="1"/>
        <v>2015-07-27</v>
      </c>
      <c r="B48" t="str">
        <f>"1000"</f>
        <v>1000</v>
      </c>
      <c r="C48" t="s">
        <v>71</v>
      </c>
      <c r="E48" t="s">
        <v>44</v>
      </c>
      <c r="G48" s="1" t="s">
        <v>72</v>
      </c>
      <c r="H48">
        <v>2015</v>
      </c>
      <c r="I48" t="s">
        <v>73</v>
      </c>
      <c r="J48" t="s">
        <v>46</v>
      </c>
    </row>
    <row r="49" spans="1:10" ht="30">
      <c r="A49" t="str">
        <f t="shared" si="1"/>
        <v>2015-07-27</v>
      </c>
      <c r="B49" t="str">
        <f>"1045"</f>
        <v>1045</v>
      </c>
      <c r="C49" t="s">
        <v>78</v>
      </c>
      <c r="D49" t="s">
        <v>80</v>
      </c>
      <c r="E49" t="s">
        <v>18</v>
      </c>
      <c r="G49" s="1" t="s">
        <v>79</v>
      </c>
      <c r="H49">
        <v>0</v>
      </c>
      <c r="I49" t="s">
        <v>15</v>
      </c>
      <c r="J49" t="s">
        <v>70</v>
      </c>
    </row>
    <row r="50" spans="1:10" ht="30">
      <c r="A50" t="str">
        <f t="shared" si="1"/>
        <v>2015-07-27</v>
      </c>
      <c r="B50" t="str">
        <f>"1100"</f>
        <v>1100</v>
      </c>
      <c r="C50" t="s">
        <v>74</v>
      </c>
      <c r="D50" t="s">
        <v>76</v>
      </c>
      <c r="E50" t="s">
        <v>44</v>
      </c>
      <c r="G50" s="1" t="s">
        <v>75</v>
      </c>
      <c r="H50">
        <v>2015</v>
      </c>
      <c r="I50" t="s">
        <v>15</v>
      </c>
      <c r="J50" t="s">
        <v>77</v>
      </c>
    </row>
    <row r="51" spans="1:10" ht="45">
      <c r="A51" t="str">
        <f t="shared" si="1"/>
        <v>2015-07-27</v>
      </c>
      <c r="B51" t="str">
        <f>"1200"</f>
        <v>1200</v>
      </c>
      <c r="C51" t="s">
        <v>84</v>
      </c>
      <c r="D51" t="s">
        <v>86</v>
      </c>
      <c r="E51" t="s">
        <v>11</v>
      </c>
      <c r="G51" s="1" t="s">
        <v>85</v>
      </c>
      <c r="H51">
        <v>0</v>
      </c>
      <c r="I51" t="s">
        <v>21</v>
      </c>
      <c r="J51" t="s">
        <v>87</v>
      </c>
    </row>
    <row r="52" spans="1:10" ht="45">
      <c r="A52" t="str">
        <f t="shared" si="1"/>
        <v>2015-07-27</v>
      </c>
      <c r="B52" t="str">
        <f>"1230"</f>
        <v>1230</v>
      </c>
      <c r="C52" t="s">
        <v>122</v>
      </c>
      <c r="E52" t="s">
        <v>11</v>
      </c>
      <c r="G52" s="1" t="s">
        <v>123</v>
      </c>
      <c r="H52">
        <v>0</v>
      </c>
      <c r="I52" t="s">
        <v>15</v>
      </c>
      <c r="J52" t="s">
        <v>87</v>
      </c>
    </row>
    <row r="53" spans="1:10" ht="15">
      <c r="A53" t="str">
        <f t="shared" si="1"/>
        <v>2015-07-27</v>
      </c>
      <c r="B53" t="str">
        <f>"1300"</f>
        <v>1300</v>
      </c>
      <c r="C53" t="s">
        <v>81</v>
      </c>
      <c r="E53" t="s">
        <v>11</v>
      </c>
      <c r="G53" s="1" t="s">
        <v>82</v>
      </c>
      <c r="H53">
        <v>0</v>
      </c>
      <c r="I53" t="s">
        <v>15</v>
      </c>
      <c r="J53" t="s">
        <v>83</v>
      </c>
    </row>
    <row r="54" spans="1:10" ht="30">
      <c r="A54" t="str">
        <f t="shared" si="1"/>
        <v>2015-07-27</v>
      </c>
      <c r="B54" t="str">
        <f>"1330"</f>
        <v>1330</v>
      </c>
      <c r="C54" t="s">
        <v>124</v>
      </c>
      <c r="E54" t="s">
        <v>18</v>
      </c>
      <c r="F54" t="s">
        <v>125</v>
      </c>
      <c r="G54" s="1" t="s">
        <v>126</v>
      </c>
      <c r="H54">
        <v>2006</v>
      </c>
      <c r="I54" t="s">
        <v>15</v>
      </c>
      <c r="J54" t="s">
        <v>26</v>
      </c>
    </row>
    <row r="55" spans="1:10" ht="45">
      <c r="A55" t="str">
        <f t="shared" si="1"/>
        <v>2015-07-27</v>
      </c>
      <c r="B55" t="str">
        <f>"1400"</f>
        <v>1400</v>
      </c>
      <c r="C55" t="s">
        <v>127</v>
      </c>
      <c r="D55" t="s">
        <v>129</v>
      </c>
      <c r="E55" t="s">
        <v>18</v>
      </c>
      <c r="G55" s="1" t="s">
        <v>128</v>
      </c>
      <c r="H55">
        <v>0</v>
      </c>
      <c r="I55" t="s">
        <v>15</v>
      </c>
      <c r="J55" t="s">
        <v>57</v>
      </c>
    </row>
    <row r="56" spans="1:10" ht="15">
      <c r="A56" t="str">
        <f t="shared" si="1"/>
        <v>2015-07-27</v>
      </c>
      <c r="B56" t="str">
        <f>"1407"</f>
        <v>1407</v>
      </c>
      <c r="C56" t="s">
        <v>58</v>
      </c>
      <c r="D56" t="s">
        <v>130</v>
      </c>
      <c r="E56" t="s">
        <v>11</v>
      </c>
      <c r="G56" s="1" t="s">
        <v>58</v>
      </c>
      <c r="H56">
        <v>0</v>
      </c>
      <c r="I56" t="s">
        <v>15</v>
      </c>
      <c r="J56" t="s">
        <v>61</v>
      </c>
    </row>
    <row r="57" spans="1:10" ht="45">
      <c r="A57" t="str">
        <f t="shared" si="1"/>
        <v>2015-07-27</v>
      </c>
      <c r="B57" t="str">
        <f>"1412"</f>
        <v>1412</v>
      </c>
      <c r="C57" t="s">
        <v>54</v>
      </c>
      <c r="D57" t="s">
        <v>132</v>
      </c>
      <c r="E57" t="s">
        <v>18</v>
      </c>
      <c r="G57" s="1" t="s">
        <v>131</v>
      </c>
      <c r="H57">
        <v>0</v>
      </c>
      <c r="I57" t="s">
        <v>15</v>
      </c>
      <c r="J57" t="s">
        <v>57</v>
      </c>
    </row>
    <row r="58" spans="1:10" ht="30">
      <c r="A58" t="str">
        <f t="shared" si="1"/>
        <v>2015-07-27</v>
      </c>
      <c r="B58" t="str">
        <f>"1420"</f>
        <v>1420</v>
      </c>
      <c r="C58" t="s">
        <v>133</v>
      </c>
      <c r="E58" t="s">
        <v>18</v>
      </c>
      <c r="G58" s="1" t="s">
        <v>134</v>
      </c>
      <c r="H58">
        <v>0</v>
      </c>
      <c r="I58" t="s">
        <v>15</v>
      </c>
      <c r="J58" t="s">
        <v>57</v>
      </c>
    </row>
    <row r="59" spans="1:10" ht="45">
      <c r="A59" t="str">
        <f t="shared" si="1"/>
        <v>2015-07-27</v>
      </c>
      <c r="B59" t="str">
        <f>"1430"</f>
        <v>1430</v>
      </c>
      <c r="C59" t="s">
        <v>32</v>
      </c>
      <c r="E59" t="s">
        <v>18</v>
      </c>
      <c r="G59" s="1" t="s">
        <v>116</v>
      </c>
      <c r="H59">
        <v>0</v>
      </c>
      <c r="I59" t="s">
        <v>15</v>
      </c>
      <c r="J59" t="s">
        <v>46</v>
      </c>
    </row>
    <row r="60" spans="1:10" ht="30">
      <c r="A60" t="str">
        <f t="shared" si="1"/>
        <v>2015-07-27</v>
      </c>
      <c r="B60" t="str">
        <f>"1500"</f>
        <v>1500</v>
      </c>
      <c r="C60" t="s">
        <v>119</v>
      </c>
      <c r="D60" t="s">
        <v>121</v>
      </c>
      <c r="E60" t="s">
        <v>18</v>
      </c>
      <c r="G60" s="1" t="s">
        <v>120</v>
      </c>
      <c r="H60">
        <v>2009</v>
      </c>
      <c r="I60" t="s">
        <v>15</v>
      </c>
      <c r="J60" t="s">
        <v>46</v>
      </c>
    </row>
    <row r="61" spans="1:10" ht="45">
      <c r="A61" t="str">
        <f t="shared" si="1"/>
        <v>2015-07-27</v>
      </c>
      <c r="B61" t="str">
        <f>"1530"</f>
        <v>1530</v>
      </c>
      <c r="C61" t="s">
        <v>27</v>
      </c>
      <c r="E61" t="s">
        <v>18</v>
      </c>
      <c r="G61" s="1" t="s">
        <v>28</v>
      </c>
      <c r="H61">
        <v>0</v>
      </c>
      <c r="I61" t="s">
        <v>14</v>
      </c>
      <c r="J61" t="s">
        <v>22</v>
      </c>
    </row>
    <row r="62" spans="1:10" ht="45">
      <c r="A62" t="str">
        <f t="shared" si="1"/>
        <v>2015-07-27</v>
      </c>
      <c r="B62" t="str">
        <f>"1600"</f>
        <v>1600</v>
      </c>
      <c r="C62" t="s">
        <v>34</v>
      </c>
      <c r="E62" t="s">
        <v>18</v>
      </c>
      <c r="G62" s="1" t="s">
        <v>35</v>
      </c>
      <c r="H62">
        <v>2011</v>
      </c>
      <c r="I62" t="s">
        <v>15</v>
      </c>
      <c r="J62" t="s">
        <v>36</v>
      </c>
    </row>
    <row r="63" spans="1:10" ht="30">
      <c r="A63" t="str">
        <f t="shared" si="1"/>
        <v>2015-07-27</v>
      </c>
      <c r="B63" t="str">
        <f>"1630"</f>
        <v>1630</v>
      </c>
      <c r="C63" t="s">
        <v>117</v>
      </c>
      <c r="E63" t="s">
        <v>18</v>
      </c>
      <c r="G63" s="1" t="s">
        <v>118</v>
      </c>
      <c r="H63">
        <v>2012</v>
      </c>
      <c r="I63" t="s">
        <v>15</v>
      </c>
      <c r="J63" t="s">
        <v>36</v>
      </c>
    </row>
    <row r="64" spans="1:10" ht="45">
      <c r="A64" t="str">
        <f t="shared" si="1"/>
        <v>2015-07-27</v>
      </c>
      <c r="B64" t="str">
        <f>"1700"</f>
        <v>1700</v>
      </c>
      <c r="C64" t="s">
        <v>112</v>
      </c>
      <c r="D64" t="s">
        <v>114</v>
      </c>
      <c r="E64" t="s">
        <v>11</v>
      </c>
      <c r="G64" s="1" t="s">
        <v>113</v>
      </c>
      <c r="H64">
        <v>1982</v>
      </c>
      <c r="I64" t="s">
        <v>115</v>
      </c>
      <c r="J64" t="s">
        <v>26</v>
      </c>
    </row>
    <row r="65" spans="1:10" ht="45">
      <c r="A65" t="str">
        <f t="shared" si="1"/>
        <v>2015-07-27</v>
      </c>
      <c r="B65" t="str">
        <f>"1730"</f>
        <v>1730</v>
      </c>
      <c r="C65" t="s">
        <v>135</v>
      </c>
      <c r="E65" t="s">
        <v>44</v>
      </c>
      <c r="G65" s="1" t="s">
        <v>45</v>
      </c>
      <c r="H65">
        <v>2015</v>
      </c>
      <c r="I65" t="s">
        <v>15</v>
      </c>
      <c r="J65" t="s">
        <v>46</v>
      </c>
    </row>
    <row r="66" spans="1:10" ht="45">
      <c r="A66" t="str">
        <f t="shared" si="1"/>
        <v>2015-07-27</v>
      </c>
      <c r="B66" t="str">
        <f>"1800"</f>
        <v>1800</v>
      </c>
      <c r="C66" t="s">
        <v>136</v>
      </c>
      <c r="E66" t="s">
        <v>18</v>
      </c>
      <c r="G66" s="1" t="s">
        <v>137</v>
      </c>
      <c r="H66">
        <v>2013</v>
      </c>
      <c r="I66" t="s">
        <v>15</v>
      </c>
      <c r="J66" t="s">
        <v>31</v>
      </c>
    </row>
    <row r="67" spans="1:10" ht="45">
      <c r="A67" t="str">
        <f t="shared" si="1"/>
        <v>2015-07-27</v>
      </c>
      <c r="B67" t="str">
        <f>"1900"</f>
        <v>1900</v>
      </c>
      <c r="C67" t="s">
        <v>135</v>
      </c>
      <c r="E67" t="s">
        <v>44</v>
      </c>
      <c r="G67" s="1" t="s">
        <v>45</v>
      </c>
      <c r="H67">
        <v>2015</v>
      </c>
      <c r="I67" t="s">
        <v>15</v>
      </c>
      <c r="J67" t="s">
        <v>46</v>
      </c>
    </row>
    <row r="68" spans="1:10" ht="45">
      <c r="A68" t="str">
        <f t="shared" si="1"/>
        <v>2015-07-27</v>
      </c>
      <c r="B68" t="str">
        <f>"1930"</f>
        <v>1930</v>
      </c>
      <c r="C68" t="s">
        <v>139</v>
      </c>
      <c r="D68" t="s">
        <v>141</v>
      </c>
      <c r="E68" t="s">
        <v>18</v>
      </c>
      <c r="G68" s="1" t="s">
        <v>140</v>
      </c>
      <c r="H68">
        <v>0</v>
      </c>
      <c r="I68" t="s">
        <v>14</v>
      </c>
      <c r="J68" t="s">
        <v>46</v>
      </c>
    </row>
    <row r="69" spans="1:10" ht="45">
      <c r="A69" t="str">
        <f t="shared" si="1"/>
        <v>2015-07-27</v>
      </c>
      <c r="B69" t="str">
        <f>"2000"</f>
        <v>2000</v>
      </c>
      <c r="C69" t="s">
        <v>142</v>
      </c>
      <c r="E69" t="s">
        <v>11</v>
      </c>
      <c r="F69" t="s">
        <v>143</v>
      </c>
      <c r="G69" s="1" t="s">
        <v>144</v>
      </c>
      <c r="H69">
        <v>0</v>
      </c>
      <c r="I69" t="s">
        <v>145</v>
      </c>
      <c r="J69" t="s">
        <v>146</v>
      </c>
    </row>
    <row r="70" spans="1:10" ht="45">
      <c r="A70" t="str">
        <f t="shared" si="1"/>
        <v>2015-07-27</v>
      </c>
      <c r="B70" t="str">
        <f>"2030"</f>
        <v>2030</v>
      </c>
      <c r="C70" t="s">
        <v>147</v>
      </c>
      <c r="E70" t="s">
        <v>89</v>
      </c>
      <c r="F70" t="s">
        <v>148</v>
      </c>
      <c r="G70" s="1" t="s">
        <v>149</v>
      </c>
      <c r="H70">
        <v>2013</v>
      </c>
      <c r="I70" t="s">
        <v>150</v>
      </c>
      <c r="J70" t="s">
        <v>53</v>
      </c>
    </row>
    <row r="71" spans="1:10" ht="45">
      <c r="A71" t="str">
        <f t="shared" si="1"/>
        <v>2015-07-27</v>
      </c>
      <c r="B71" t="str">
        <f>"2130"</f>
        <v>2130</v>
      </c>
      <c r="C71" t="s">
        <v>101</v>
      </c>
      <c r="E71" t="s">
        <v>89</v>
      </c>
      <c r="F71" t="s">
        <v>102</v>
      </c>
      <c r="G71" s="1" t="s">
        <v>103</v>
      </c>
      <c r="H71">
        <v>0</v>
      </c>
      <c r="I71" t="s">
        <v>73</v>
      </c>
      <c r="J71" t="s">
        <v>26</v>
      </c>
    </row>
    <row r="72" spans="1:10" ht="30">
      <c r="A72" t="str">
        <f t="shared" si="1"/>
        <v>2015-07-27</v>
      </c>
      <c r="B72" t="str">
        <f>"2200"</f>
        <v>2200</v>
      </c>
      <c r="C72" t="s">
        <v>151</v>
      </c>
      <c r="E72" t="s">
        <v>11</v>
      </c>
      <c r="F72" t="s">
        <v>104</v>
      </c>
      <c r="G72" s="1" t="s">
        <v>152</v>
      </c>
      <c r="H72">
        <v>2006</v>
      </c>
      <c r="I72" t="s">
        <v>97</v>
      </c>
      <c r="J72" t="s">
        <v>49</v>
      </c>
    </row>
    <row r="73" spans="1:10" ht="45">
      <c r="A73" t="str">
        <f t="shared" si="1"/>
        <v>2015-07-27</v>
      </c>
      <c r="B73" t="str">
        <f>"2300"</f>
        <v>2300</v>
      </c>
      <c r="C73" t="s">
        <v>135</v>
      </c>
      <c r="E73" t="s">
        <v>44</v>
      </c>
      <c r="G73" s="1" t="s">
        <v>45</v>
      </c>
      <c r="H73">
        <v>2015</v>
      </c>
      <c r="I73" t="s">
        <v>15</v>
      </c>
      <c r="J73" t="s">
        <v>46</v>
      </c>
    </row>
    <row r="74" spans="1:10" ht="45">
      <c r="A74" t="str">
        <f aca="true" t="shared" si="2" ref="A74:A115">"2015-07-28"</f>
        <v>2015-07-28</v>
      </c>
      <c r="B74" t="str">
        <f>"0000"</f>
        <v>0000</v>
      </c>
      <c r="C74" t="s">
        <v>153</v>
      </c>
      <c r="D74" t="s">
        <v>155</v>
      </c>
      <c r="E74" t="s">
        <v>18</v>
      </c>
      <c r="G74" s="1" t="s">
        <v>154</v>
      </c>
      <c r="H74">
        <v>0</v>
      </c>
      <c r="I74" t="s">
        <v>14</v>
      </c>
      <c r="J74" t="s">
        <v>36</v>
      </c>
    </row>
    <row r="75" spans="1:10" ht="45">
      <c r="A75" t="str">
        <f t="shared" si="2"/>
        <v>2015-07-28</v>
      </c>
      <c r="B75" t="str">
        <f>"0030"</f>
        <v>0030</v>
      </c>
      <c r="C75" t="s">
        <v>68</v>
      </c>
      <c r="D75" t="s">
        <v>157</v>
      </c>
      <c r="E75" t="s">
        <v>18</v>
      </c>
      <c r="G75" s="1" t="s">
        <v>156</v>
      </c>
      <c r="H75">
        <v>2013</v>
      </c>
      <c r="I75" t="s">
        <v>15</v>
      </c>
      <c r="J75" t="s">
        <v>70</v>
      </c>
    </row>
    <row r="76" spans="1:10" ht="45">
      <c r="A76" t="str">
        <f t="shared" si="2"/>
        <v>2015-07-28</v>
      </c>
      <c r="B76" t="str">
        <f>"0045"</f>
        <v>0045</v>
      </c>
      <c r="C76" t="s">
        <v>78</v>
      </c>
      <c r="D76" t="s">
        <v>159</v>
      </c>
      <c r="E76" t="s">
        <v>18</v>
      </c>
      <c r="G76" s="1" t="s">
        <v>158</v>
      </c>
      <c r="H76">
        <v>2013</v>
      </c>
      <c r="I76" t="s">
        <v>15</v>
      </c>
      <c r="J76" t="s">
        <v>160</v>
      </c>
    </row>
    <row r="77" spans="1:10" ht="45">
      <c r="A77" t="str">
        <f t="shared" si="2"/>
        <v>2015-07-28</v>
      </c>
      <c r="B77" t="str">
        <f>"0100"</f>
        <v>0100</v>
      </c>
      <c r="C77" t="s">
        <v>161</v>
      </c>
      <c r="D77" t="s">
        <v>163</v>
      </c>
      <c r="E77" t="s">
        <v>18</v>
      </c>
      <c r="G77" s="1" t="s">
        <v>162</v>
      </c>
      <c r="H77">
        <v>2013</v>
      </c>
      <c r="I77" t="s">
        <v>15</v>
      </c>
      <c r="J77" t="s">
        <v>70</v>
      </c>
    </row>
    <row r="78" spans="1:10" ht="45">
      <c r="A78" t="str">
        <f t="shared" si="2"/>
        <v>2015-07-28</v>
      </c>
      <c r="B78" t="str">
        <f>"0115"</f>
        <v>0115</v>
      </c>
      <c r="C78" t="s">
        <v>161</v>
      </c>
      <c r="D78" t="s">
        <v>165</v>
      </c>
      <c r="E78" t="s">
        <v>18</v>
      </c>
      <c r="G78" s="1" t="s">
        <v>164</v>
      </c>
      <c r="H78">
        <v>2013</v>
      </c>
      <c r="I78" t="s">
        <v>15</v>
      </c>
      <c r="J78" t="s">
        <v>70</v>
      </c>
    </row>
    <row r="79" spans="1:10" ht="45">
      <c r="A79" t="str">
        <f t="shared" si="2"/>
        <v>2015-07-28</v>
      </c>
      <c r="B79" t="str">
        <f>"0130"</f>
        <v>0130</v>
      </c>
      <c r="C79" t="s">
        <v>166</v>
      </c>
      <c r="D79" t="s">
        <v>168</v>
      </c>
      <c r="E79" t="s">
        <v>11</v>
      </c>
      <c r="F79" t="s">
        <v>125</v>
      </c>
      <c r="G79" s="1" t="s">
        <v>167</v>
      </c>
      <c r="H79">
        <v>2013</v>
      </c>
      <c r="I79" t="s">
        <v>15</v>
      </c>
      <c r="J79" t="s">
        <v>70</v>
      </c>
    </row>
    <row r="80" spans="1:10" ht="45">
      <c r="A80" t="str">
        <f t="shared" si="2"/>
        <v>2015-07-28</v>
      </c>
      <c r="B80" t="str">
        <f>"0145"</f>
        <v>0145</v>
      </c>
      <c r="C80" t="s">
        <v>166</v>
      </c>
      <c r="D80" t="s">
        <v>170</v>
      </c>
      <c r="E80" t="s">
        <v>18</v>
      </c>
      <c r="G80" s="1" t="s">
        <v>169</v>
      </c>
      <c r="H80">
        <v>2013</v>
      </c>
      <c r="I80" t="s">
        <v>15</v>
      </c>
      <c r="J80" t="s">
        <v>70</v>
      </c>
    </row>
    <row r="81" spans="1:10" ht="45">
      <c r="A81" t="str">
        <f t="shared" si="2"/>
        <v>2015-07-28</v>
      </c>
      <c r="B81" t="str">
        <f>"0200"</f>
        <v>0200</v>
      </c>
      <c r="C81" t="s">
        <v>171</v>
      </c>
      <c r="D81" t="s">
        <v>173</v>
      </c>
      <c r="E81" t="s">
        <v>18</v>
      </c>
      <c r="F81" t="s">
        <v>125</v>
      </c>
      <c r="G81" s="1" t="s">
        <v>172</v>
      </c>
      <c r="H81">
        <v>2013</v>
      </c>
      <c r="I81" t="s">
        <v>15</v>
      </c>
      <c r="J81" t="s">
        <v>70</v>
      </c>
    </row>
    <row r="82" spans="1:10" ht="45">
      <c r="A82" t="str">
        <f t="shared" si="2"/>
        <v>2015-07-28</v>
      </c>
      <c r="B82" t="str">
        <f>"0215"</f>
        <v>0215</v>
      </c>
      <c r="C82" t="s">
        <v>171</v>
      </c>
      <c r="D82" t="s">
        <v>175</v>
      </c>
      <c r="E82" t="s">
        <v>18</v>
      </c>
      <c r="G82" s="1" t="s">
        <v>174</v>
      </c>
      <c r="H82">
        <v>2013</v>
      </c>
      <c r="I82" t="s">
        <v>15</v>
      </c>
      <c r="J82" t="s">
        <v>70</v>
      </c>
    </row>
    <row r="83" spans="1:10" ht="45">
      <c r="A83" t="str">
        <f t="shared" si="2"/>
        <v>2015-07-28</v>
      </c>
      <c r="B83" t="str">
        <f>"0230"</f>
        <v>0230</v>
      </c>
      <c r="C83" t="s">
        <v>176</v>
      </c>
      <c r="D83" t="s">
        <v>178</v>
      </c>
      <c r="E83" t="s">
        <v>18</v>
      </c>
      <c r="F83" t="s">
        <v>125</v>
      </c>
      <c r="G83" s="1" t="s">
        <v>177</v>
      </c>
      <c r="H83">
        <v>2013</v>
      </c>
      <c r="I83" t="s">
        <v>15</v>
      </c>
      <c r="J83" t="s">
        <v>70</v>
      </c>
    </row>
    <row r="84" spans="1:10" ht="45">
      <c r="A84" t="str">
        <f t="shared" si="2"/>
        <v>2015-07-28</v>
      </c>
      <c r="B84" t="str">
        <f>"0245"</f>
        <v>0245</v>
      </c>
      <c r="C84" t="s">
        <v>176</v>
      </c>
      <c r="D84" t="s">
        <v>180</v>
      </c>
      <c r="E84" t="s">
        <v>18</v>
      </c>
      <c r="G84" s="1" t="s">
        <v>179</v>
      </c>
      <c r="H84">
        <v>2013</v>
      </c>
      <c r="I84" t="s">
        <v>15</v>
      </c>
      <c r="J84" t="s">
        <v>70</v>
      </c>
    </row>
    <row r="85" spans="1:10" ht="45">
      <c r="A85" t="str">
        <f t="shared" si="2"/>
        <v>2015-07-28</v>
      </c>
      <c r="B85" t="str">
        <f>"0300"</f>
        <v>0300</v>
      </c>
      <c r="C85" t="s">
        <v>181</v>
      </c>
      <c r="E85" t="s">
        <v>11</v>
      </c>
      <c r="G85" s="1" t="s">
        <v>182</v>
      </c>
      <c r="H85">
        <v>0</v>
      </c>
      <c r="I85" t="s">
        <v>15</v>
      </c>
      <c r="J85" t="s">
        <v>49</v>
      </c>
    </row>
    <row r="86" spans="1:10" ht="30">
      <c r="A86" t="str">
        <f t="shared" si="2"/>
        <v>2015-07-28</v>
      </c>
      <c r="B86" t="str">
        <f>"0400"</f>
        <v>0400</v>
      </c>
      <c r="C86" t="s">
        <v>183</v>
      </c>
      <c r="E86" t="s">
        <v>44</v>
      </c>
      <c r="G86" s="1" t="s">
        <v>184</v>
      </c>
      <c r="H86">
        <v>2009</v>
      </c>
      <c r="I86" t="s">
        <v>15</v>
      </c>
      <c r="J86" t="s">
        <v>185</v>
      </c>
    </row>
    <row r="87" spans="1:10" ht="45">
      <c r="A87" t="str">
        <f t="shared" si="2"/>
        <v>2015-07-28</v>
      </c>
      <c r="B87" t="str">
        <f>"0500"</f>
        <v>0500</v>
      </c>
      <c r="C87" t="s">
        <v>186</v>
      </c>
      <c r="D87" t="s">
        <v>188</v>
      </c>
      <c r="E87" t="s">
        <v>11</v>
      </c>
      <c r="G87" s="1" t="s">
        <v>187</v>
      </c>
      <c r="H87">
        <v>0</v>
      </c>
      <c r="I87" t="s">
        <v>15</v>
      </c>
      <c r="J87" t="s">
        <v>53</v>
      </c>
    </row>
    <row r="88" spans="1:10" ht="45">
      <c r="A88" t="str">
        <f t="shared" si="2"/>
        <v>2015-07-28</v>
      </c>
      <c r="B88" t="str">
        <f>"0600"</f>
        <v>0600</v>
      </c>
      <c r="C88" t="s">
        <v>17</v>
      </c>
      <c r="D88" t="s">
        <v>189</v>
      </c>
      <c r="E88" t="s">
        <v>18</v>
      </c>
      <c r="G88" s="1" t="s">
        <v>19</v>
      </c>
      <c r="H88">
        <v>2005</v>
      </c>
      <c r="I88" t="s">
        <v>21</v>
      </c>
      <c r="J88" t="s">
        <v>22</v>
      </c>
    </row>
    <row r="89" spans="1:10" ht="45">
      <c r="A89" t="str">
        <f t="shared" si="2"/>
        <v>2015-07-28</v>
      </c>
      <c r="B89" t="str">
        <f>"0630"</f>
        <v>0630</v>
      </c>
      <c r="C89" t="s">
        <v>29</v>
      </c>
      <c r="E89" t="s">
        <v>18</v>
      </c>
      <c r="G89" s="1" t="s">
        <v>30</v>
      </c>
      <c r="H89">
        <v>2010</v>
      </c>
      <c r="I89" t="s">
        <v>21</v>
      </c>
      <c r="J89" t="s">
        <v>36</v>
      </c>
    </row>
    <row r="90" spans="1:10" ht="45">
      <c r="A90" t="str">
        <f t="shared" si="2"/>
        <v>2015-07-28</v>
      </c>
      <c r="B90" t="str">
        <f>"0700"</f>
        <v>0700</v>
      </c>
      <c r="C90" t="s">
        <v>27</v>
      </c>
      <c r="E90" t="s">
        <v>18</v>
      </c>
      <c r="G90" s="1" t="s">
        <v>28</v>
      </c>
      <c r="H90">
        <v>0</v>
      </c>
      <c r="I90" t="s">
        <v>14</v>
      </c>
      <c r="J90" t="s">
        <v>46</v>
      </c>
    </row>
    <row r="91" spans="1:10" ht="45">
      <c r="A91" t="str">
        <f t="shared" si="2"/>
        <v>2015-07-28</v>
      </c>
      <c r="B91" t="str">
        <f>"0730"</f>
        <v>0730</v>
      </c>
      <c r="C91" t="s">
        <v>23</v>
      </c>
      <c r="D91" t="s">
        <v>25</v>
      </c>
      <c r="E91" t="s">
        <v>18</v>
      </c>
      <c r="G91" s="1" t="s">
        <v>24</v>
      </c>
      <c r="H91">
        <v>2009</v>
      </c>
      <c r="I91" t="s">
        <v>15</v>
      </c>
      <c r="J91" t="s">
        <v>26</v>
      </c>
    </row>
    <row r="92" spans="1:10" ht="45">
      <c r="A92" t="str">
        <f t="shared" si="2"/>
        <v>2015-07-28</v>
      </c>
      <c r="B92" t="str">
        <f>"0800"</f>
        <v>0800</v>
      </c>
      <c r="C92" t="s">
        <v>32</v>
      </c>
      <c r="E92" t="s">
        <v>18</v>
      </c>
      <c r="G92" s="1" t="s">
        <v>190</v>
      </c>
      <c r="H92">
        <v>0</v>
      </c>
      <c r="I92" t="s">
        <v>15</v>
      </c>
      <c r="J92" t="s">
        <v>26</v>
      </c>
    </row>
    <row r="93" spans="1:10" ht="45">
      <c r="A93" t="str">
        <f t="shared" si="2"/>
        <v>2015-07-28</v>
      </c>
      <c r="B93" t="str">
        <f>"0830"</f>
        <v>0830</v>
      </c>
      <c r="C93" t="s">
        <v>117</v>
      </c>
      <c r="D93" t="s">
        <v>192</v>
      </c>
      <c r="E93" t="s">
        <v>18</v>
      </c>
      <c r="G93" s="1" t="s">
        <v>191</v>
      </c>
      <c r="H93">
        <v>2012</v>
      </c>
      <c r="I93" t="s">
        <v>15</v>
      </c>
      <c r="J93" t="s">
        <v>22</v>
      </c>
    </row>
    <row r="94" spans="1:10" ht="45">
      <c r="A94" t="str">
        <f t="shared" si="2"/>
        <v>2015-07-28</v>
      </c>
      <c r="B94" t="str">
        <f>"0900"</f>
        <v>0900</v>
      </c>
      <c r="C94" t="s">
        <v>37</v>
      </c>
      <c r="E94" t="s">
        <v>18</v>
      </c>
      <c r="G94" s="1" t="s">
        <v>38</v>
      </c>
      <c r="H94">
        <v>0</v>
      </c>
      <c r="I94" t="s">
        <v>21</v>
      </c>
      <c r="J94" t="s">
        <v>39</v>
      </c>
    </row>
    <row r="95" spans="1:10" ht="45">
      <c r="A95" t="str">
        <f t="shared" si="2"/>
        <v>2015-07-28</v>
      </c>
      <c r="B95" t="str">
        <f>"0915"</f>
        <v>0915</v>
      </c>
      <c r="C95" t="s">
        <v>37</v>
      </c>
      <c r="E95" t="s">
        <v>18</v>
      </c>
      <c r="G95" s="1" t="s">
        <v>38</v>
      </c>
      <c r="H95">
        <v>0</v>
      </c>
      <c r="I95" t="s">
        <v>21</v>
      </c>
      <c r="J95" t="s">
        <v>39</v>
      </c>
    </row>
    <row r="96" spans="1:10" ht="30">
      <c r="A96" t="str">
        <f t="shared" si="2"/>
        <v>2015-07-28</v>
      </c>
      <c r="B96" t="str">
        <f>"0930"</f>
        <v>0930</v>
      </c>
      <c r="C96" t="s">
        <v>119</v>
      </c>
      <c r="D96" t="s">
        <v>194</v>
      </c>
      <c r="E96" t="s">
        <v>18</v>
      </c>
      <c r="G96" s="1" t="s">
        <v>193</v>
      </c>
      <c r="H96">
        <v>2009</v>
      </c>
      <c r="I96" t="s">
        <v>15</v>
      </c>
      <c r="J96" t="s">
        <v>26</v>
      </c>
    </row>
    <row r="97" spans="1:10" ht="45">
      <c r="A97" t="str">
        <f t="shared" si="2"/>
        <v>2015-07-28</v>
      </c>
      <c r="B97" t="str">
        <f>"1000"</f>
        <v>1000</v>
      </c>
      <c r="C97" t="s">
        <v>136</v>
      </c>
      <c r="D97" t="s">
        <v>138</v>
      </c>
      <c r="E97" t="s">
        <v>18</v>
      </c>
      <c r="G97" s="1" t="s">
        <v>137</v>
      </c>
      <c r="H97">
        <v>2013</v>
      </c>
      <c r="I97" t="s">
        <v>15</v>
      </c>
      <c r="J97" t="s">
        <v>31</v>
      </c>
    </row>
    <row r="98" spans="1:10" ht="30">
      <c r="A98" t="str">
        <f t="shared" si="2"/>
        <v>2015-07-28</v>
      </c>
      <c r="B98" t="str">
        <f>"1100"</f>
        <v>1100</v>
      </c>
      <c r="C98" t="s">
        <v>151</v>
      </c>
      <c r="E98" t="s">
        <v>11</v>
      </c>
      <c r="F98" t="s">
        <v>104</v>
      </c>
      <c r="G98" s="1" t="s">
        <v>152</v>
      </c>
      <c r="H98">
        <v>2006</v>
      </c>
      <c r="I98" t="s">
        <v>97</v>
      </c>
      <c r="J98" t="s">
        <v>49</v>
      </c>
    </row>
    <row r="99" spans="1:10" ht="45">
      <c r="A99" t="str">
        <f t="shared" si="2"/>
        <v>2015-07-28</v>
      </c>
      <c r="B99" t="str">
        <f>"1200"</f>
        <v>1200</v>
      </c>
      <c r="C99" t="s">
        <v>147</v>
      </c>
      <c r="E99" t="s">
        <v>89</v>
      </c>
      <c r="F99" t="s">
        <v>148</v>
      </c>
      <c r="G99" s="1" t="s">
        <v>149</v>
      </c>
      <c r="H99">
        <v>2013</v>
      </c>
      <c r="I99" t="s">
        <v>150</v>
      </c>
      <c r="J99" t="s">
        <v>53</v>
      </c>
    </row>
    <row r="100" spans="1:10" ht="45">
      <c r="A100" t="str">
        <f t="shared" si="2"/>
        <v>2015-07-28</v>
      </c>
      <c r="B100" t="str">
        <f>"1300"</f>
        <v>1300</v>
      </c>
      <c r="C100" t="s">
        <v>139</v>
      </c>
      <c r="D100" t="s">
        <v>141</v>
      </c>
      <c r="E100" t="s">
        <v>18</v>
      </c>
      <c r="G100" s="1" t="s">
        <v>140</v>
      </c>
      <c r="H100">
        <v>0</v>
      </c>
      <c r="I100" t="s">
        <v>14</v>
      </c>
      <c r="J100" t="s">
        <v>46</v>
      </c>
    </row>
    <row r="101" spans="1:10" ht="45">
      <c r="A101" t="str">
        <f t="shared" si="2"/>
        <v>2015-07-28</v>
      </c>
      <c r="B101" t="str">
        <f>"1330"</f>
        <v>1330</v>
      </c>
      <c r="C101" t="s">
        <v>195</v>
      </c>
      <c r="E101" t="s">
        <v>18</v>
      </c>
      <c r="G101" s="1" t="s">
        <v>196</v>
      </c>
      <c r="H101">
        <v>2013</v>
      </c>
      <c r="I101" t="s">
        <v>15</v>
      </c>
      <c r="J101" t="s">
        <v>46</v>
      </c>
    </row>
    <row r="102" spans="1:10" ht="45">
      <c r="A102" t="str">
        <f t="shared" si="2"/>
        <v>2015-07-28</v>
      </c>
      <c r="B102" t="str">
        <f>"1400"</f>
        <v>1400</v>
      </c>
      <c r="C102" t="s">
        <v>142</v>
      </c>
      <c r="E102" t="s">
        <v>11</v>
      </c>
      <c r="F102" t="s">
        <v>143</v>
      </c>
      <c r="G102" s="1" t="s">
        <v>144</v>
      </c>
      <c r="H102">
        <v>0</v>
      </c>
      <c r="I102" t="s">
        <v>145</v>
      </c>
      <c r="J102" t="s">
        <v>146</v>
      </c>
    </row>
    <row r="103" spans="1:10" ht="45">
      <c r="A103" t="str">
        <f t="shared" si="2"/>
        <v>2015-07-28</v>
      </c>
      <c r="B103" t="str">
        <f>"1430"</f>
        <v>1430</v>
      </c>
      <c r="C103" t="s">
        <v>32</v>
      </c>
      <c r="E103" t="s">
        <v>18</v>
      </c>
      <c r="G103" s="1" t="s">
        <v>190</v>
      </c>
      <c r="H103">
        <v>0</v>
      </c>
      <c r="I103" t="s">
        <v>15</v>
      </c>
      <c r="J103" t="s">
        <v>26</v>
      </c>
    </row>
    <row r="104" spans="1:10" ht="30">
      <c r="A104" t="str">
        <f t="shared" si="2"/>
        <v>2015-07-28</v>
      </c>
      <c r="B104" t="str">
        <f>"1500"</f>
        <v>1500</v>
      </c>
      <c r="C104" t="s">
        <v>119</v>
      </c>
      <c r="D104" t="s">
        <v>194</v>
      </c>
      <c r="E104" t="s">
        <v>18</v>
      </c>
      <c r="G104" s="1" t="s">
        <v>193</v>
      </c>
      <c r="H104">
        <v>2009</v>
      </c>
      <c r="I104" t="s">
        <v>15</v>
      </c>
      <c r="J104" t="s">
        <v>26</v>
      </c>
    </row>
    <row r="105" spans="1:10" ht="45">
      <c r="A105" t="str">
        <f t="shared" si="2"/>
        <v>2015-07-28</v>
      </c>
      <c r="B105" t="str">
        <f>"1530"</f>
        <v>1530</v>
      </c>
      <c r="C105" t="s">
        <v>27</v>
      </c>
      <c r="E105" t="s">
        <v>18</v>
      </c>
      <c r="G105" s="1" t="s">
        <v>28</v>
      </c>
      <c r="H105">
        <v>0</v>
      </c>
      <c r="I105" t="s">
        <v>14</v>
      </c>
      <c r="J105" t="s">
        <v>46</v>
      </c>
    </row>
    <row r="106" spans="1:10" ht="45">
      <c r="A106" t="str">
        <f t="shared" si="2"/>
        <v>2015-07-28</v>
      </c>
      <c r="B106" t="str">
        <f>"1600"</f>
        <v>1600</v>
      </c>
      <c r="C106" t="s">
        <v>23</v>
      </c>
      <c r="D106" t="s">
        <v>25</v>
      </c>
      <c r="E106" t="s">
        <v>18</v>
      </c>
      <c r="G106" s="1" t="s">
        <v>24</v>
      </c>
      <c r="H106">
        <v>2009</v>
      </c>
      <c r="I106" t="s">
        <v>15</v>
      </c>
      <c r="J106" t="s">
        <v>26</v>
      </c>
    </row>
    <row r="107" spans="1:10" ht="45">
      <c r="A107" t="str">
        <f t="shared" si="2"/>
        <v>2015-07-28</v>
      </c>
      <c r="B107" t="str">
        <f>"1630"</f>
        <v>1630</v>
      </c>
      <c r="C107" t="s">
        <v>117</v>
      </c>
      <c r="D107" t="s">
        <v>192</v>
      </c>
      <c r="E107" t="s">
        <v>18</v>
      </c>
      <c r="G107" s="1" t="s">
        <v>191</v>
      </c>
      <c r="H107">
        <v>2012</v>
      </c>
      <c r="I107" t="s">
        <v>15</v>
      </c>
      <c r="J107" t="s">
        <v>22</v>
      </c>
    </row>
    <row r="108" spans="1:10" ht="45">
      <c r="A108" t="str">
        <f t="shared" si="2"/>
        <v>2015-07-28</v>
      </c>
      <c r="B108" t="str">
        <f>"1700"</f>
        <v>1700</v>
      </c>
      <c r="C108" t="s">
        <v>34</v>
      </c>
      <c r="E108" t="s">
        <v>18</v>
      </c>
      <c r="G108" s="1" t="s">
        <v>35</v>
      </c>
      <c r="H108">
        <v>2011</v>
      </c>
      <c r="I108" t="s">
        <v>15</v>
      </c>
      <c r="J108" t="s">
        <v>36</v>
      </c>
    </row>
    <row r="109" spans="1:10" ht="45">
      <c r="A109" t="str">
        <f t="shared" si="2"/>
        <v>2015-07-28</v>
      </c>
      <c r="B109" t="str">
        <f>"1730"</f>
        <v>1730</v>
      </c>
      <c r="C109" t="s">
        <v>135</v>
      </c>
      <c r="E109" t="s">
        <v>44</v>
      </c>
      <c r="G109" s="1" t="s">
        <v>45</v>
      </c>
      <c r="H109">
        <v>2015</v>
      </c>
      <c r="I109" t="s">
        <v>15</v>
      </c>
      <c r="J109" t="s">
        <v>46</v>
      </c>
    </row>
    <row r="110" spans="1:10" ht="45">
      <c r="A110" t="str">
        <f t="shared" si="2"/>
        <v>2015-07-28</v>
      </c>
      <c r="B110" t="str">
        <f>"1800"</f>
        <v>1800</v>
      </c>
      <c r="C110" t="s">
        <v>197</v>
      </c>
      <c r="D110" t="s">
        <v>199</v>
      </c>
      <c r="E110" t="s">
        <v>18</v>
      </c>
      <c r="G110" s="1" t="s">
        <v>198</v>
      </c>
      <c r="H110">
        <v>2011</v>
      </c>
      <c r="I110" t="s">
        <v>21</v>
      </c>
      <c r="J110" t="s">
        <v>31</v>
      </c>
    </row>
    <row r="111" spans="1:10" ht="45">
      <c r="A111" t="str">
        <f t="shared" si="2"/>
        <v>2015-07-28</v>
      </c>
      <c r="B111" t="str">
        <f>"1900"</f>
        <v>1900</v>
      </c>
      <c r="C111" t="s">
        <v>135</v>
      </c>
      <c r="E111" t="s">
        <v>44</v>
      </c>
      <c r="G111" s="1" t="s">
        <v>45</v>
      </c>
      <c r="H111">
        <v>2015</v>
      </c>
      <c r="I111" t="s">
        <v>15</v>
      </c>
      <c r="J111" t="s">
        <v>46</v>
      </c>
    </row>
    <row r="112" spans="1:10" ht="45">
      <c r="A112" t="str">
        <f t="shared" si="2"/>
        <v>2015-07-28</v>
      </c>
      <c r="B112" t="str">
        <f>"1930"</f>
        <v>1930</v>
      </c>
      <c r="C112" t="s">
        <v>200</v>
      </c>
      <c r="E112" t="s">
        <v>18</v>
      </c>
      <c r="G112" s="1" t="s">
        <v>201</v>
      </c>
      <c r="H112">
        <v>0</v>
      </c>
      <c r="I112" t="s">
        <v>14</v>
      </c>
      <c r="J112" t="s">
        <v>202</v>
      </c>
    </row>
    <row r="113" spans="1:10" ht="45">
      <c r="A113" t="str">
        <f t="shared" si="2"/>
        <v>2015-07-28</v>
      </c>
      <c r="B113" t="str">
        <f>"2030"</f>
        <v>2030</v>
      </c>
      <c r="C113" t="s">
        <v>203</v>
      </c>
      <c r="E113" t="s">
        <v>89</v>
      </c>
      <c r="F113" t="s">
        <v>90</v>
      </c>
      <c r="G113" s="1" t="s">
        <v>204</v>
      </c>
      <c r="H113">
        <v>1984</v>
      </c>
      <c r="I113" t="s">
        <v>15</v>
      </c>
      <c r="J113" t="s">
        <v>16</v>
      </c>
    </row>
    <row r="114" spans="1:10" ht="15">
      <c r="A114" t="str">
        <f t="shared" si="2"/>
        <v>2015-07-28</v>
      </c>
      <c r="B114" t="str">
        <f>"2130"</f>
        <v>2130</v>
      </c>
      <c r="C114" t="s">
        <v>81</v>
      </c>
      <c r="E114" t="s">
        <v>18</v>
      </c>
      <c r="G114" s="1" t="s">
        <v>82</v>
      </c>
      <c r="H114">
        <v>0</v>
      </c>
      <c r="I114" t="s">
        <v>15</v>
      </c>
      <c r="J114" t="s">
        <v>83</v>
      </c>
    </row>
    <row r="115" spans="1:10" ht="15">
      <c r="A115" t="str">
        <f t="shared" si="2"/>
        <v>2015-07-28</v>
      </c>
      <c r="B115" t="str">
        <f>"2200"</f>
        <v>2200</v>
      </c>
      <c r="C115" t="s">
        <v>205</v>
      </c>
      <c r="E115" t="s">
        <v>44</v>
      </c>
      <c r="G115" s="1" t="s">
        <v>206</v>
      </c>
      <c r="H115">
        <v>0</v>
      </c>
      <c r="I115" t="s">
        <v>14</v>
      </c>
      <c r="J115" t="s">
        <v>83</v>
      </c>
    </row>
    <row r="116" spans="1:10" ht="45">
      <c r="A116" t="str">
        <f aca="true" t="shared" si="3" ref="A116:A150">"2015-07-29"</f>
        <v>2015-07-29</v>
      </c>
      <c r="B116" t="str">
        <f>"0030"</f>
        <v>0030</v>
      </c>
      <c r="C116" t="s">
        <v>135</v>
      </c>
      <c r="E116" t="s">
        <v>44</v>
      </c>
      <c r="G116" s="1" t="s">
        <v>45</v>
      </c>
      <c r="H116">
        <v>2015</v>
      </c>
      <c r="I116" t="s">
        <v>15</v>
      </c>
      <c r="J116" t="s">
        <v>46</v>
      </c>
    </row>
    <row r="117" spans="1:10" ht="45">
      <c r="A117" t="str">
        <f t="shared" si="3"/>
        <v>2015-07-29</v>
      </c>
      <c r="B117" t="str">
        <f>"0115"</f>
        <v>0115</v>
      </c>
      <c r="C117" t="s">
        <v>153</v>
      </c>
      <c r="D117" t="s">
        <v>208</v>
      </c>
      <c r="E117" t="s">
        <v>18</v>
      </c>
      <c r="G117" s="1" t="s">
        <v>207</v>
      </c>
      <c r="H117">
        <v>0</v>
      </c>
      <c r="I117" t="s">
        <v>14</v>
      </c>
      <c r="J117" t="s">
        <v>26</v>
      </c>
    </row>
    <row r="118" spans="1:10" ht="45">
      <c r="A118" t="str">
        <f t="shared" si="3"/>
        <v>2015-07-29</v>
      </c>
      <c r="B118" t="str">
        <f>"0145"</f>
        <v>0145</v>
      </c>
      <c r="C118" t="s">
        <v>101</v>
      </c>
      <c r="E118" t="s">
        <v>89</v>
      </c>
      <c r="F118" t="s">
        <v>102</v>
      </c>
      <c r="G118" s="1" t="s">
        <v>103</v>
      </c>
      <c r="H118">
        <v>0</v>
      </c>
      <c r="I118" t="s">
        <v>73</v>
      </c>
      <c r="J118" t="s">
        <v>46</v>
      </c>
    </row>
    <row r="119" spans="1:10" ht="45">
      <c r="A119" t="str">
        <f t="shared" si="3"/>
        <v>2015-07-29</v>
      </c>
      <c r="B119" t="str">
        <f>"0215"</f>
        <v>0215</v>
      </c>
      <c r="C119" t="s">
        <v>176</v>
      </c>
      <c r="D119" t="s">
        <v>210</v>
      </c>
      <c r="E119" t="s">
        <v>18</v>
      </c>
      <c r="F119" t="s">
        <v>125</v>
      </c>
      <c r="G119" s="1" t="s">
        <v>209</v>
      </c>
      <c r="H119">
        <v>2013</v>
      </c>
      <c r="I119" t="s">
        <v>15</v>
      </c>
      <c r="J119" t="s">
        <v>70</v>
      </c>
    </row>
    <row r="120" spans="1:10" ht="30">
      <c r="A120" t="str">
        <f t="shared" si="3"/>
        <v>2015-07-29</v>
      </c>
      <c r="B120" t="str">
        <f>"0230"</f>
        <v>0230</v>
      </c>
      <c r="C120" t="s">
        <v>211</v>
      </c>
      <c r="E120" t="s">
        <v>11</v>
      </c>
      <c r="G120" s="1" t="s">
        <v>212</v>
      </c>
      <c r="H120">
        <v>0</v>
      </c>
      <c r="I120" t="s">
        <v>15</v>
      </c>
      <c r="J120" t="s">
        <v>26</v>
      </c>
    </row>
    <row r="121" spans="1:10" ht="45">
      <c r="A121" t="str">
        <f t="shared" si="3"/>
        <v>2015-07-29</v>
      </c>
      <c r="B121" t="str">
        <f>"0300"</f>
        <v>0300</v>
      </c>
      <c r="C121" t="s">
        <v>10</v>
      </c>
      <c r="D121" t="s">
        <v>213</v>
      </c>
      <c r="E121" t="s">
        <v>11</v>
      </c>
      <c r="G121" s="1" t="s">
        <v>12</v>
      </c>
      <c r="H121">
        <v>2013</v>
      </c>
      <c r="I121" t="s">
        <v>15</v>
      </c>
      <c r="J121" t="s">
        <v>16</v>
      </c>
    </row>
    <row r="122" spans="1:10" ht="30">
      <c r="A122" t="str">
        <f t="shared" si="3"/>
        <v>2015-07-29</v>
      </c>
      <c r="B122" t="str">
        <f>"0400"</f>
        <v>0400</v>
      </c>
      <c r="C122" t="s">
        <v>214</v>
      </c>
      <c r="E122" t="s">
        <v>89</v>
      </c>
      <c r="F122" t="s">
        <v>215</v>
      </c>
      <c r="G122" s="1" t="s">
        <v>216</v>
      </c>
      <c r="H122">
        <v>1994</v>
      </c>
      <c r="I122" t="s">
        <v>15</v>
      </c>
      <c r="J122" t="s">
        <v>53</v>
      </c>
    </row>
    <row r="123" spans="1:10" ht="45">
      <c r="A123" t="str">
        <f t="shared" si="3"/>
        <v>2015-07-29</v>
      </c>
      <c r="B123" t="str">
        <f>"0500"</f>
        <v>0500</v>
      </c>
      <c r="C123" t="s">
        <v>186</v>
      </c>
      <c r="D123" t="s">
        <v>218</v>
      </c>
      <c r="E123" t="s">
        <v>11</v>
      </c>
      <c r="G123" s="1" t="s">
        <v>217</v>
      </c>
      <c r="H123">
        <v>0</v>
      </c>
      <c r="I123" t="s">
        <v>15</v>
      </c>
      <c r="J123" t="s">
        <v>202</v>
      </c>
    </row>
    <row r="124" spans="1:10" ht="45">
      <c r="A124" t="str">
        <f t="shared" si="3"/>
        <v>2015-07-29</v>
      </c>
      <c r="B124" t="str">
        <f>"0600"</f>
        <v>0600</v>
      </c>
      <c r="C124" t="s">
        <v>17</v>
      </c>
      <c r="D124" t="s">
        <v>219</v>
      </c>
      <c r="E124" t="s">
        <v>18</v>
      </c>
      <c r="G124" s="1" t="s">
        <v>19</v>
      </c>
      <c r="H124">
        <v>2005</v>
      </c>
      <c r="I124" t="s">
        <v>21</v>
      </c>
      <c r="J124" t="s">
        <v>22</v>
      </c>
    </row>
    <row r="125" spans="1:10" ht="45">
      <c r="A125" t="str">
        <f t="shared" si="3"/>
        <v>2015-07-29</v>
      </c>
      <c r="B125" t="str">
        <f>"0630"</f>
        <v>0630</v>
      </c>
      <c r="C125" t="s">
        <v>29</v>
      </c>
      <c r="E125" t="s">
        <v>18</v>
      </c>
      <c r="G125" s="1" t="s">
        <v>30</v>
      </c>
      <c r="H125">
        <v>2010</v>
      </c>
      <c r="I125" t="s">
        <v>21</v>
      </c>
      <c r="J125" t="s">
        <v>36</v>
      </c>
    </row>
    <row r="126" spans="1:10" ht="45">
      <c r="A126" t="str">
        <f t="shared" si="3"/>
        <v>2015-07-29</v>
      </c>
      <c r="B126" t="str">
        <f>"0700"</f>
        <v>0700</v>
      </c>
      <c r="C126" t="s">
        <v>27</v>
      </c>
      <c r="E126" t="s">
        <v>11</v>
      </c>
      <c r="G126" s="1" t="s">
        <v>28</v>
      </c>
      <c r="H126">
        <v>0</v>
      </c>
      <c r="I126" t="s">
        <v>14</v>
      </c>
      <c r="J126" t="s">
        <v>36</v>
      </c>
    </row>
    <row r="127" spans="1:10" ht="30">
      <c r="A127" t="str">
        <f t="shared" si="3"/>
        <v>2015-07-29</v>
      </c>
      <c r="B127" t="str">
        <f>"0730"</f>
        <v>0730</v>
      </c>
      <c r="C127" t="s">
        <v>23</v>
      </c>
      <c r="D127" t="s">
        <v>221</v>
      </c>
      <c r="E127" t="s">
        <v>18</v>
      </c>
      <c r="G127" s="1" t="s">
        <v>220</v>
      </c>
      <c r="H127">
        <v>2009</v>
      </c>
      <c r="I127" t="s">
        <v>15</v>
      </c>
      <c r="J127" t="s">
        <v>26</v>
      </c>
    </row>
    <row r="128" spans="1:10" ht="45">
      <c r="A128" t="str">
        <f t="shared" si="3"/>
        <v>2015-07-29</v>
      </c>
      <c r="B128" t="str">
        <f>"0800"</f>
        <v>0800</v>
      </c>
      <c r="C128" t="s">
        <v>32</v>
      </c>
      <c r="E128" t="s">
        <v>18</v>
      </c>
      <c r="G128" s="1" t="s">
        <v>222</v>
      </c>
      <c r="H128">
        <v>0</v>
      </c>
      <c r="I128" t="s">
        <v>15</v>
      </c>
      <c r="J128" t="s">
        <v>223</v>
      </c>
    </row>
    <row r="129" spans="1:10" ht="30">
      <c r="A129" t="str">
        <f t="shared" si="3"/>
        <v>2015-07-29</v>
      </c>
      <c r="B129" t="str">
        <f>"0830"</f>
        <v>0830</v>
      </c>
      <c r="C129" t="s">
        <v>117</v>
      </c>
      <c r="D129" t="s">
        <v>225</v>
      </c>
      <c r="E129" t="s">
        <v>18</v>
      </c>
      <c r="G129" s="1" t="s">
        <v>224</v>
      </c>
      <c r="H129">
        <v>2012</v>
      </c>
      <c r="I129" t="s">
        <v>15</v>
      </c>
      <c r="J129" t="s">
        <v>22</v>
      </c>
    </row>
    <row r="130" spans="1:10" ht="45">
      <c r="A130" t="str">
        <f t="shared" si="3"/>
        <v>2015-07-29</v>
      </c>
      <c r="B130" t="str">
        <f>"0900"</f>
        <v>0900</v>
      </c>
      <c r="C130" t="s">
        <v>37</v>
      </c>
      <c r="E130" t="s">
        <v>18</v>
      </c>
      <c r="G130" s="1" t="s">
        <v>38</v>
      </c>
      <c r="H130">
        <v>0</v>
      </c>
      <c r="I130" t="s">
        <v>21</v>
      </c>
      <c r="J130" t="s">
        <v>39</v>
      </c>
    </row>
    <row r="131" spans="1:10" ht="45">
      <c r="A131" t="str">
        <f t="shared" si="3"/>
        <v>2015-07-29</v>
      </c>
      <c r="B131" t="str">
        <f>"0915"</f>
        <v>0915</v>
      </c>
      <c r="C131" t="s">
        <v>37</v>
      </c>
      <c r="E131" t="s">
        <v>18</v>
      </c>
      <c r="G131" s="1" t="s">
        <v>38</v>
      </c>
      <c r="H131">
        <v>0</v>
      </c>
      <c r="I131" t="s">
        <v>21</v>
      </c>
      <c r="J131" t="s">
        <v>39</v>
      </c>
    </row>
    <row r="132" spans="1:10" ht="45">
      <c r="A132" t="str">
        <f t="shared" si="3"/>
        <v>2015-07-29</v>
      </c>
      <c r="B132" t="str">
        <f>"0930"</f>
        <v>0930</v>
      </c>
      <c r="C132" t="s">
        <v>119</v>
      </c>
      <c r="D132" t="s">
        <v>227</v>
      </c>
      <c r="E132" t="s">
        <v>18</v>
      </c>
      <c r="G132" s="1" t="s">
        <v>226</v>
      </c>
      <c r="H132">
        <v>2009</v>
      </c>
      <c r="I132" t="s">
        <v>15</v>
      </c>
      <c r="J132" t="s">
        <v>26</v>
      </c>
    </row>
    <row r="133" spans="1:10" ht="45">
      <c r="A133" t="str">
        <f t="shared" si="3"/>
        <v>2015-07-29</v>
      </c>
      <c r="B133" t="str">
        <f>"1000"</f>
        <v>1000</v>
      </c>
      <c r="C133" t="s">
        <v>197</v>
      </c>
      <c r="D133" t="s">
        <v>199</v>
      </c>
      <c r="E133" t="s">
        <v>18</v>
      </c>
      <c r="G133" s="1" t="s">
        <v>198</v>
      </c>
      <c r="H133">
        <v>2011</v>
      </c>
      <c r="I133" t="s">
        <v>21</v>
      </c>
      <c r="J133" t="s">
        <v>31</v>
      </c>
    </row>
    <row r="134" spans="1:10" ht="45">
      <c r="A134" t="str">
        <f t="shared" si="3"/>
        <v>2015-07-29</v>
      </c>
      <c r="B134" t="str">
        <f>"1100"</f>
        <v>1100</v>
      </c>
      <c r="C134" t="s">
        <v>200</v>
      </c>
      <c r="E134" t="s">
        <v>18</v>
      </c>
      <c r="G134" s="1" t="s">
        <v>201</v>
      </c>
      <c r="H134">
        <v>0</v>
      </c>
      <c r="I134" t="s">
        <v>14</v>
      </c>
      <c r="J134" t="s">
        <v>202</v>
      </c>
    </row>
    <row r="135" spans="1:10" ht="15">
      <c r="A135" t="str">
        <f t="shared" si="3"/>
        <v>2015-07-29</v>
      </c>
      <c r="B135" t="str">
        <f>"1200"</f>
        <v>1200</v>
      </c>
      <c r="C135" t="s">
        <v>205</v>
      </c>
      <c r="E135" t="s">
        <v>44</v>
      </c>
      <c r="G135" s="1" t="s">
        <v>206</v>
      </c>
      <c r="H135">
        <v>0</v>
      </c>
      <c r="I135" t="s">
        <v>14</v>
      </c>
      <c r="J135" t="s">
        <v>83</v>
      </c>
    </row>
    <row r="136" spans="1:10" ht="45">
      <c r="A136" t="str">
        <f t="shared" si="3"/>
        <v>2015-07-29</v>
      </c>
      <c r="B136" t="str">
        <f>"1430"</f>
        <v>1430</v>
      </c>
      <c r="C136" t="s">
        <v>32</v>
      </c>
      <c r="E136" t="s">
        <v>18</v>
      </c>
      <c r="G136" s="1" t="s">
        <v>222</v>
      </c>
      <c r="H136">
        <v>0</v>
      </c>
      <c r="I136" t="s">
        <v>15</v>
      </c>
      <c r="J136" t="s">
        <v>223</v>
      </c>
    </row>
    <row r="137" spans="1:10" ht="45">
      <c r="A137" t="str">
        <f t="shared" si="3"/>
        <v>2015-07-29</v>
      </c>
      <c r="B137" t="str">
        <f>"1500"</f>
        <v>1500</v>
      </c>
      <c r="C137" t="s">
        <v>119</v>
      </c>
      <c r="D137" t="s">
        <v>227</v>
      </c>
      <c r="E137" t="s">
        <v>18</v>
      </c>
      <c r="G137" s="1" t="s">
        <v>226</v>
      </c>
      <c r="H137">
        <v>2009</v>
      </c>
      <c r="I137" t="s">
        <v>15</v>
      </c>
      <c r="J137" t="s">
        <v>26</v>
      </c>
    </row>
    <row r="138" spans="1:10" ht="45">
      <c r="A138" t="str">
        <f t="shared" si="3"/>
        <v>2015-07-29</v>
      </c>
      <c r="B138" t="str">
        <f>"1530"</f>
        <v>1530</v>
      </c>
      <c r="C138" t="s">
        <v>27</v>
      </c>
      <c r="E138" t="s">
        <v>11</v>
      </c>
      <c r="G138" s="1" t="s">
        <v>28</v>
      </c>
      <c r="H138">
        <v>0</v>
      </c>
      <c r="I138" t="s">
        <v>14</v>
      </c>
      <c r="J138" t="s">
        <v>36</v>
      </c>
    </row>
    <row r="139" spans="1:10" ht="30">
      <c r="A139" t="str">
        <f t="shared" si="3"/>
        <v>2015-07-29</v>
      </c>
      <c r="B139" t="str">
        <f>"1600"</f>
        <v>1600</v>
      </c>
      <c r="C139" t="s">
        <v>23</v>
      </c>
      <c r="D139" t="s">
        <v>221</v>
      </c>
      <c r="E139" t="s">
        <v>18</v>
      </c>
      <c r="G139" s="1" t="s">
        <v>220</v>
      </c>
      <c r="H139">
        <v>2009</v>
      </c>
      <c r="I139" t="s">
        <v>15</v>
      </c>
      <c r="J139" t="s">
        <v>26</v>
      </c>
    </row>
    <row r="140" spans="1:10" ht="30">
      <c r="A140" t="str">
        <f t="shared" si="3"/>
        <v>2015-07-29</v>
      </c>
      <c r="B140" t="str">
        <f>"1630"</f>
        <v>1630</v>
      </c>
      <c r="C140" t="s">
        <v>117</v>
      </c>
      <c r="D140" t="s">
        <v>225</v>
      </c>
      <c r="E140" t="s">
        <v>18</v>
      </c>
      <c r="G140" s="1" t="s">
        <v>224</v>
      </c>
      <c r="H140">
        <v>2012</v>
      </c>
      <c r="I140" t="s">
        <v>15</v>
      </c>
      <c r="J140" t="s">
        <v>22</v>
      </c>
    </row>
    <row r="141" spans="1:10" ht="45">
      <c r="A141" t="str">
        <f t="shared" si="3"/>
        <v>2015-07-29</v>
      </c>
      <c r="B141" t="str">
        <f>"1700"</f>
        <v>1700</v>
      </c>
      <c r="C141" t="s">
        <v>34</v>
      </c>
      <c r="E141" t="s">
        <v>18</v>
      </c>
      <c r="G141" s="1" t="s">
        <v>35</v>
      </c>
      <c r="H141">
        <v>2011</v>
      </c>
      <c r="I141" t="s">
        <v>15</v>
      </c>
      <c r="J141" t="s">
        <v>36</v>
      </c>
    </row>
    <row r="142" spans="1:10" ht="45">
      <c r="A142" t="str">
        <f t="shared" si="3"/>
        <v>2015-07-29</v>
      </c>
      <c r="B142" t="str">
        <f>"1730"</f>
        <v>1730</v>
      </c>
      <c r="C142" t="s">
        <v>135</v>
      </c>
      <c r="E142" t="s">
        <v>44</v>
      </c>
      <c r="G142" s="1" t="s">
        <v>45</v>
      </c>
      <c r="H142">
        <v>2015</v>
      </c>
      <c r="I142" t="s">
        <v>15</v>
      </c>
      <c r="J142" t="s">
        <v>46</v>
      </c>
    </row>
    <row r="143" spans="1:10" ht="45">
      <c r="A143" t="str">
        <f t="shared" si="3"/>
        <v>2015-07-29</v>
      </c>
      <c r="B143" t="str">
        <f>"1800"</f>
        <v>1800</v>
      </c>
      <c r="C143" t="s">
        <v>197</v>
      </c>
      <c r="D143" t="s">
        <v>228</v>
      </c>
      <c r="E143" t="s">
        <v>18</v>
      </c>
      <c r="G143" s="1" t="s">
        <v>198</v>
      </c>
      <c r="H143">
        <v>0</v>
      </c>
      <c r="I143" t="s">
        <v>21</v>
      </c>
      <c r="J143" t="s">
        <v>31</v>
      </c>
    </row>
    <row r="144" spans="1:10" ht="45">
      <c r="A144" t="str">
        <f t="shared" si="3"/>
        <v>2015-07-29</v>
      </c>
      <c r="B144" t="str">
        <f>"1900"</f>
        <v>1900</v>
      </c>
      <c r="C144" t="s">
        <v>135</v>
      </c>
      <c r="E144" t="s">
        <v>44</v>
      </c>
      <c r="G144" s="1" t="s">
        <v>45</v>
      </c>
      <c r="H144">
        <v>2015</v>
      </c>
      <c r="I144" t="s">
        <v>15</v>
      </c>
      <c r="J144" t="s">
        <v>46</v>
      </c>
    </row>
    <row r="145" spans="1:10" ht="30">
      <c r="A145" t="str">
        <f t="shared" si="3"/>
        <v>2015-07-29</v>
      </c>
      <c r="B145" t="str">
        <f>"1930"</f>
        <v>1930</v>
      </c>
      <c r="C145" t="s">
        <v>229</v>
      </c>
      <c r="E145" t="s">
        <v>18</v>
      </c>
      <c r="G145" s="1" t="s">
        <v>230</v>
      </c>
      <c r="H145">
        <v>0</v>
      </c>
      <c r="I145" t="s">
        <v>15</v>
      </c>
      <c r="J145" t="s">
        <v>223</v>
      </c>
    </row>
    <row r="146" spans="1:10" ht="45">
      <c r="A146" t="str">
        <f t="shared" si="3"/>
        <v>2015-07-29</v>
      </c>
      <c r="B146" t="str">
        <f>"2000"</f>
        <v>2000</v>
      </c>
      <c r="C146" t="s">
        <v>231</v>
      </c>
      <c r="D146" t="s">
        <v>233</v>
      </c>
      <c r="E146" t="s">
        <v>18</v>
      </c>
      <c r="G146" s="1" t="s">
        <v>232</v>
      </c>
      <c r="H146">
        <v>1993</v>
      </c>
      <c r="I146" t="s">
        <v>15</v>
      </c>
      <c r="J146" t="s">
        <v>185</v>
      </c>
    </row>
    <row r="147" spans="1:10" ht="30">
      <c r="A147" t="str">
        <f t="shared" si="3"/>
        <v>2015-07-29</v>
      </c>
      <c r="B147" t="str">
        <f>"2100"</f>
        <v>2100</v>
      </c>
      <c r="C147" t="s">
        <v>234</v>
      </c>
      <c r="E147" t="s">
        <v>11</v>
      </c>
      <c r="F147" t="s">
        <v>104</v>
      </c>
      <c r="G147" s="1" t="s">
        <v>235</v>
      </c>
      <c r="H147">
        <v>2007</v>
      </c>
      <c r="I147" t="s">
        <v>15</v>
      </c>
      <c r="J147" t="s">
        <v>236</v>
      </c>
    </row>
    <row r="148" spans="1:10" ht="45">
      <c r="A148" t="str">
        <f t="shared" si="3"/>
        <v>2015-07-29</v>
      </c>
      <c r="B148" t="str">
        <f>"2130"</f>
        <v>2130</v>
      </c>
      <c r="C148" t="s">
        <v>74</v>
      </c>
      <c r="D148" t="s">
        <v>238</v>
      </c>
      <c r="E148" t="s">
        <v>44</v>
      </c>
      <c r="G148" s="1" t="s">
        <v>237</v>
      </c>
      <c r="H148">
        <v>2015</v>
      </c>
      <c r="I148" t="s">
        <v>15</v>
      </c>
      <c r="J148" t="s">
        <v>16</v>
      </c>
    </row>
    <row r="149" spans="1:10" ht="45">
      <c r="A149" t="str">
        <f t="shared" si="3"/>
        <v>2015-07-29</v>
      </c>
      <c r="B149" t="str">
        <f>"2230"</f>
        <v>2230</v>
      </c>
      <c r="C149" t="s">
        <v>239</v>
      </c>
      <c r="E149" t="s">
        <v>11</v>
      </c>
      <c r="G149" s="1" t="s">
        <v>240</v>
      </c>
      <c r="H149">
        <v>0</v>
      </c>
      <c r="I149" t="s">
        <v>15</v>
      </c>
      <c r="J149" t="s">
        <v>36</v>
      </c>
    </row>
    <row r="150" spans="1:10" ht="45">
      <c r="A150" t="str">
        <f t="shared" si="3"/>
        <v>2015-07-29</v>
      </c>
      <c r="B150" t="str">
        <f>"2300"</f>
        <v>2300</v>
      </c>
      <c r="C150" t="s">
        <v>135</v>
      </c>
      <c r="E150" t="s">
        <v>44</v>
      </c>
      <c r="G150" s="1" t="s">
        <v>45</v>
      </c>
      <c r="H150">
        <v>2015</v>
      </c>
      <c r="I150" t="s">
        <v>15</v>
      </c>
      <c r="J150" t="s">
        <v>46</v>
      </c>
    </row>
    <row r="151" spans="1:10" ht="45">
      <c r="A151" t="str">
        <f aca="true" t="shared" si="4" ref="A151:A186">"2015-07-30"</f>
        <v>2015-07-30</v>
      </c>
      <c r="B151" t="str">
        <f>"0000"</f>
        <v>0000</v>
      </c>
      <c r="C151" t="s">
        <v>241</v>
      </c>
      <c r="E151" t="s">
        <v>18</v>
      </c>
      <c r="G151" s="1" t="s">
        <v>242</v>
      </c>
      <c r="H151">
        <v>1988</v>
      </c>
      <c r="I151" t="s">
        <v>15</v>
      </c>
      <c r="J151" t="s">
        <v>26</v>
      </c>
    </row>
    <row r="152" spans="1:10" ht="45">
      <c r="A152" t="str">
        <f t="shared" si="4"/>
        <v>2015-07-30</v>
      </c>
      <c r="B152" t="str">
        <f>"0030"</f>
        <v>0030</v>
      </c>
      <c r="C152" t="s">
        <v>243</v>
      </c>
      <c r="D152" t="s">
        <v>243</v>
      </c>
      <c r="E152" t="s">
        <v>89</v>
      </c>
      <c r="F152" t="s">
        <v>244</v>
      </c>
      <c r="G152" s="1" t="s">
        <v>245</v>
      </c>
      <c r="H152">
        <v>2012</v>
      </c>
      <c r="I152" t="s">
        <v>21</v>
      </c>
      <c r="J152" t="s">
        <v>246</v>
      </c>
    </row>
    <row r="153" spans="1:10" ht="45">
      <c r="A153" t="str">
        <f t="shared" si="4"/>
        <v>2015-07-30</v>
      </c>
      <c r="B153" t="str">
        <f>"0200"</f>
        <v>0200</v>
      </c>
      <c r="C153" t="s">
        <v>10</v>
      </c>
      <c r="D153" t="s">
        <v>247</v>
      </c>
      <c r="E153" t="s">
        <v>18</v>
      </c>
      <c r="G153" s="1" t="s">
        <v>12</v>
      </c>
      <c r="H153">
        <v>2013</v>
      </c>
      <c r="I153" t="s">
        <v>15</v>
      </c>
      <c r="J153" t="s">
        <v>16</v>
      </c>
    </row>
    <row r="154" spans="1:10" ht="45">
      <c r="A154" t="str">
        <f t="shared" si="4"/>
        <v>2015-07-30</v>
      </c>
      <c r="B154" t="str">
        <f>"0300"</f>
        <v>0300</v>
      </c>
      <c r="C154" t="s">
        <v>248</v>
      </c>
      <c r="D154" t="s">
        <v>248</v>
      </c>
      <c r="E154" t="s">
        <v>18</v>
      </c>
      <c r="G154" s="1" t="s">
        <v>249</v>
      </c>
      <c r="H154">
        <v>0</v>
      </c>
      <c r="I154" t="s">
        <v>15</v>
      </c>
      <c r="J154" t="s">
        <v>250</v>
      </c>
    </row>
    <row r="155" spans="1:10" ht="30">
      <c r="A155" t="str">
        <f t="shared" si="4"/>
        <v>2015-07-30</v>
      </c>
      <c r="B155" t="str">
        <f>"0430"</f>
        <v>0430</v>
      </c>
      <c r="C155" t="s">
        <v>234</v>
      </c>
      <c r="E155" t="s">
        <v>11</v>
      </c>
      <c r="F155" t="s">
        <v>104</v>
      </c>
      <c r="G155" s="1" t="s">
        <v>235</v>
      </c>
      <c r="H155">
        <v>2007</v>
      </c>
      <c r="I155" t="s">
        <v>15</v>
      </c>
      <c r="J155" t="s">
        <v>236</v>
      </c>
    </row>
    <row r="156" spans="1:10" ht="30">
      <c r="A156" t="str">
        <f t="shared" si="4"/>
        <v>2015-07-30</v>
      </c>
      <c r="B156" t="str">
        <f>"0500"</f>
        <v>0500</v>
      </c>
      <c r="C156" t="s">
        <v>251</v>
      </c>
      <c r="D156" t="s">
        <v>252</v>
      </c>
      <c r="E156" t="s">
        <v>11</v>
      </c>
      <c r="G156" s="1" t="s">
        <v>51</v>
      </c>
      <c r="H156">
        <v>2015</v>
      </c>
      <c r="I156" t="s">
        <v>15</v>
      </c>
      <c r="J156" t="s">
        <v>49</v>
      </c>
    </row>
    <row r="157" spans="1:10" ht="45">
      <c r="A157" t="str">
        <f t="shared" si="4"/>
        <v>2015-07-30</v>
      </c>
      <c r="B157" t="str">
        <f>"0600"</f>
        <v>0600</v>
      </c>
      <c r="C157" t="s">
        <v>17</v>
      </c>
      <c r="D157" t="s">
        <v>253</v>
      </c>
      <c r="E157" t="s">
        <v>18</v>
      </c>
      <c r="G157" s="1" t="s">
        <v>19</v>
      </c>
      <c r="H157">
        <v>2005</v>
      </c>
      <c r="I157" t="s">
        <v>21</v>
      </c>
      <c r="J157" t="s">
        <v>22</v>
      </c>
    </row>
    <row r="158" spans="1:10" ht="45">
      <c r="A158" t="str">
        <f t="shared" si="4"/>
        <v>2015-07-30</v>
      </c>
      <c r="B158" t="str">
        <f>"0630"</f>
        <v>0630</v>
      </c>
      <c r="C158" t="s">
        <v>29</v>
      </c>
      <c r="E158" t="s">
        <v>18</v>
      </c>
      <c r="G158" s="1" t="s">
        <v>30</v>
      </c>
      <c r="H158">
        <v>2010</v>
      </c>
      <c r="I158" t="s">
        <v>21</v>
      </c>
      <c r="J158" t="s">
        <v>36</v>
      </c>
    </row>
    <row r="159" spans="1:10" ht="45">
      <c r="A159" t="str">
        <f t="shared" si="4"/>
        <v>2015-07-30</v>
      </c>
      <c r="B159" t="str">
        <f>"0700"</f>
        <v>0700</v>
      </c>
      <c r="C159" t="s">
        <v>27</v>
      </c>
      <c r="E159" t="s">
        <v>18</v>
      </c>
      <c r="G159" s="1" t="s">
        <v>28</v>
      </c>
      <c r="H159">
        <v>0</v>
      </c>
      <c r="I159" t="s">
        <v>14</v>
      </c>
      <c r="J159" t="s">
        <v>36</v>
      </c>
    </row>
    <row r="160" spans="1:10" ht="45">
      <c r="A160" t="str">
        <f t="shared" si="4"/>
        <v>2015-07-30</v>
      </c>
      <c r="B160" t="str">
        <f>"0730"</f>
        <v>0730</v>
      </c>
      <c r="C160" t="s">
        <v>23</v>
      </c>
      <c r="D160" t="s">
        <v>255</v>
      </c>
      <c r="E160" t="s">
        <v>18</v>
      </c>
      <c r="G160" s="1" t="s">
        <v>254</v>
      </c>
      <c r="H160">
        <v>2009</v>
      </c>
      <c r="I160" t="s">
        <v>15</v>
      </c>
      <c r="J160" t="s">
        <v>26</v>
      </c>
    </row>
    <row r="161" spans="1:10" ht="45">
      <c r="A161" t="str">
        <f t="shared" si="4"/>
        <v>2015-07-30</v>
      </c>
      <c r="B161" t="str">
        <f>"0800"</f>
        <v>0800</v>
      </c>
      <c r="C161" t="s">
        <v>32</v>
      </c>
      <c r="E161" t="s">
        <v>18</v>
      </c>
      <c r="G161" s="1" t="s">
        <v>256</v>
      </c>
      <c r="H161">
        <v>0</v>
      </c>
      <c r="I161" t="s">
        <v>15</v>
      </c>
      <c r="J161" t="s">
        <v>26</v>
      </c>
    </row>
    <row r="162" spans="1:10" ht="30">
      <c r="A162" t="str">
        <f t="shared" si="4"/>
        <v>2015-07-30</v>
      </c>
      <c r="B162" t="str">
        <f>"0830"</f>
        <v>0830</v>
      </c>
      <c r="C162" t="s">
        <v>117</v>
      </c>
      <c r="D162" t="s">
        <v>258</v>
      </c>
      <c r="E162" t="s">
        <v>18</v>
      </c>
      <c r="G162" s="1" t="s">
        <v>257</v>
      </c>
      <c r="H162">
        <v>2012</v>
      </c>
      <c r="I162" t="s">
        <v>15</v>
      </c>
      <c r="J162" t="s">
        <v>36</v>
      </c>
    </row>
    <row r="163" spans="1:10" ht="45">
      <c r="A163" t="str">
        <f t="shared" si="4"/>
        <v>2015-07-30</v>
      </c>
      <c r="B163" t="str">
        <f>"0900"</f>
        <v>0900</v>
      </c>
      <c r="C163" t="s">
        <v>37</v>
      </c>
      <c r="E163" t="s">
        <v>18</v>
      </c>
      <c r="G163" s="1" t="s">
        <v>38</v>
      </c>
      <c r="H163">
        <v>0</v>
      </c>
      <c r="I163" t="s">
        <v>21</v>
      </c>
      <c r="J163" t="s">
        <v>259</v>
      </c>
    </row>
    <row r="164" spans="1:10" ht="45">
      <c r="A164" t="str">
        <f t="shared" si="4"/>
        <v>2015-07-30</v>
      </c>
      <c r="B164" t="str">
        <f>"0915"</f>
        <v>0915</v>
      </c>
      <c r="C164" t="s">
        <v>37</v>
      </c>
      <c r="E164" t="s">
        <v>18</v>
      </c>
      <c r="G164" s="1" t="s">
        <v>38</v>
      </c>
      <c r="H164">
        <v>0</v>
      </c>
      <c r="I164" t="s">
        <v>21</v>
      </c>
      <c r="J164" t="s">
        <v>39</v>
      </c>
    </row>
    <row r="165" spans="1:10" ht="45">
      <c r="A165" t="str">
        <f t="shared" si="4"/>
        <v>2015-07-30</v>
      </c>
      <c r="B165" t="str">
        <f>"0930"</f>
        <v>0930</v>
      </c>
      <c r="C165" t="s">
        <v>119</v>
      </c>
      <c r="D165" t="s">
        <v>261</v>
      </c>
      <c r="E165" t="s">
        <v>18</v>
      </c>
      <c r="G165" s="1" t="s">
        <v>260</v>
      </c>
      <c r="H165">
        <v>2009</v>
      </c>
      <c r="I165" t="s">
        <v>15</v>
      </c>
      <c r="J165" t="s">
        <v>26</v>
      </c>
    </row>
    <row r="166" spans="1:10" ht="45">
      <c r="A166" t="str">
        <f t="shared" si="4"/>
        <v>2015-07-30</v>
      </c>
      <c r="B166" t="str">
        <f>"1000"</f>
        <v>1000</v>
      </c>
      <c r="C166" t="s">
        <v>197</v>
      </c>
      <c r="D166" t="s">
        <v>228</v>
      </c>
      <c r="E166" t="s">
        <v>18</v>
      </c>
      <c r="G166" s="1" t="s">
        <v>198</v>
      </c>
      <c r="H166">
        <v>0</v>
      </c>
      <c r="I166" t="s">
        <v>21</v>
      </c>
      <c r="J166" t="s">
        <v>31</v>
      </c>
    </row>
    <row r="167" spans="1:10" ht="45">
      <c r="A167" t="str">
        <f t="shared" si="4"/>
        <v>2015-07-30</v>
      </c>
      <c r="B167" t="str">
        <f>"1100"</f>
        <v>1100</v>
      </c>
      <c r="C167" t="s">
        <v>74</v>
      </c>
      <c r="D167" t="s">
        <v>238</v>
      </c>
      <c r="E167" t="s">
        <v>44</v>
      </c>
      <c r="G167" s="1" t="s">
        <v>237</v>
      </c>
      <c r="H167">
        <v>2015</v>
      </c>
      <c r="I167" t="s">
        <v>15</v>
      </c>
      <c r="J167" t="s">
        <v>16</v>
      </c>
    </row>
    <row r="168" spans="1:10" ht="30">
      <c r="A168" t="str">
        <f t="shared" si="4"/>
        <v>2015-07-30</v>
      </c>
      <c r="B168" t="str">
        <f>"1200"</f>
        <v>1200</v>
      </c>
      <c r="C168" t="s">
        <v>262</v>
      </c>
      <c r="E168" t="s">
        <v>18</v>
      </c>
      <c r="G168" s="1" t="s">
        <v>263</v>
      </c>
      <c r="H168">
        <v>2007</v>
      </c>
      <c r="I168" t="s">
        <v>15</v>
      </c>
      <c r="J168" t="s">
        <v>53</v>
      </c>
    </row>
    <row r="169" spans="1:10" ht="45">
      <c r="A169" t="str">
        <f t="shared" si="4"/>
        <v>2015-07-30</v>
      </c>
      <c r="B169" t="str">
        <f>"1300"</f>
        <v>1300</v>
      </c>
      <c r="C169" t="s">
        <v>239</v>
      </c>
      <c r="E169" t="s">
        <v>11</v>
      </c>
      <c r="G169" s="1" t="s">
        <v>240</v>
      </c>
      <c r="H169">
        <v>0</v>
      </c>
      <c r="I169" t="s">
        <v>15</v>
      </c>
      <c r="J169" t="s">
        <v>36</v>
      </c>
    </row>
    <row r="170" spans="1:10" ht="45">
      <c r="A170" t="str">
        <f t="shared" si="4"/>
        <v>2015-07-30</v>
      </c>
      <c r="B170" t="str">
        <f>"1330"</f>
        <v>1330</v>
      </c>
      <c r="C170" t="s">
        <v>264</v>
      </c>
      <c r="E170" t="s">
        <v>18</v>
      </c>
      <c r="G170" s="1" t="s">
        <v>265</v>
      </c>
      <c r="H170">
        <v>0</v>
      </c>
      <c r="I170" t="s">
        <v>21</v>
      </c>
      <c r="J170" t="s">
        <v>22</v>
      </c>
    </row>
    <row r="171" spans="1:10" ht="30">
      <c r="A171" t="str">
        <f t="shared" si="4"/>
        <v>2015-07-30</v>
      </c>
      <c r="B171" t="str">
        <f>"1400"</f>
        <v>1400</v>
      </c>
      <c r="C171" t="s">
        <v>229</v>
      </c>
      <c r="E171" t="s">
        <v>18</v>
      </c>
      <c r="G171" s="1" t="s">
        <v>230</v>
      </c>
      <c r="H171">
        <v>0</v>
      </c>
      <c r="I171" t="s">
        <v>15</v>
      </c>
      <c r="J171" t="s">
        <v>223</v>
      </c>
    </row>
    <row r="172" spans="1:10" ht="45">
      <c r="A172" t="str">
        <f t="shared" si="4"/>
        <v>2015-07-30</v>
      </c>
      <c r="B172" t="str">
        <f>"1430"</f>
        <v>1430</v>
      </c>
      <c r="C172" t="s">
        <v>32</v>
      </c>
      <c r="E172" t="s">
        <v>18</v>
      </c>
      <c r="G172" s="1" t="s">
        <v>256</v>
      </c>
      <c r="H172">
        <v>0</v>
      </c>
      <c r="I172" t="s">
        <v>15</v>
      </c>
      <c r="J172" t="s">
        <v>26</v>
      </c>
    </row>
    <row r="173" spans="1:10" ht="45">
      <c r="A173" t="str">
        <f t="shared" si="4"/>
        <v>2015-07-30</v>
      </c>
      <c r="B173" t="str">
        <f>"1500"</f>
        <v>1500</v>
      </c>
      <c r="C173" t="s">
        <v>119</v>
      </c>
      <c r="D173" t="s">
        <v>261</v>
      </c>
      <c r="E173" t="s">
        <v>18</v>
      </c>
      <c r="G173" s="1" t="s">
        <v>260</v>
      </c>
      <c r="H173">
        <v>2009</v>
      </c>
      <c r="I173" t="s">
        <v>15</v>
      </c>
      <c r="J173" t="s">
        <v>26</v>
      </c>
    </row>
    <row r="174" spans="1:10" ht="45">
      <c r="A174" t="str">
        <f t="shared" si="4"/>
        <v>2015-07-30</v>
      </c>
      <c r="B174" t="str">
        <f>"1530"</f>
        <v>1530</v>
      </c>
      <c r="C174" t="s">
        <v>27</v>
      </c>
      <c r="E174" t="s">
        <v>18</v>
      </c>
      <c r="G174" s="1" t="s">
        <v>28</v>
      </c>
      <c r="H174">
        <v>0</v>
      </c>
      <c r="I174" t="s">
        <v>14</v>
      </c>
      <c r="J174" t="s">
        <v>36</v>
      </c>
    </row>
    <row r="175" spans="1:10" ht="45">
      <c r="A175" t="str">
        <f t="shared" si="4"/>
        <v>2015-07-30</v>
      </c>
      <c r="B175" t="str">
        <f>"1600"</f>
        <v>1600</v>
      </c>
      <c r="C175" t="s">
        <v>23</v>
      </c>
      <c r="D175" t="s">
        <v>255</v>
      </c>
      <c r="E175" t="s">
        <v>18</v>
      </c>
      <c r="G175" s="1" t="s">
        <v>254</v>
      </c>
      <c r="H175">
        <v>2009</v>
      </c>
      <c r="I175" t="s">
        <v>15</v>
      </c>
      <c r="J175" t="s">
        <v>26</v>
      </c>
    </row>
    <row r="176" spans="1:10" ht="30">
      <c r="A176" t="str">
        <f t="shared" si="4"/>
        <v>2015-07-30</v>
      </c>
      <c r="B176" t="str">
        <f>"1630"</f>
        <v>1630</v>
      </c>
      <c r="C176" t="s">
        <v>117</v>
      </c>
      <c r="D176" t="s">
        <v>258</v>
      </c>
      <c r="E176" t="s">
        <v>18</v>
      </c>
      <c r="G176" s="1" t="s">
        <v>257</v>
      </c>
      <c r="H176">
        <v>2012</v>
      </c>
      <c r="I176" t="s">
        <v>15</v>
      </c>
      <c r="J176" t="s">
        <v>36</v>
      </c>
    </row>
    <row r="177" spans="1:10" ht="45">
      <c r="A177" t="str">
        <f t="shared" si="4"/>
        <v>2015-07-30</v>
      </c>
      <c r="B177" t="str">
        <f>"1700"</f>
        <v>1700</v>
      </c>
      <c r="C177" t="s">
        <v>34</v>
      </c>
      <c r="E177" t="s">
        <v>18</v>
      </c>
      <c r="G177" s="1" t="s">
        <v>35</v>
      </c>
      <c r="H177">
        <v>2011</v>
      </c>
      <c r="I177" t="s">
        <v>15</v>
      </c>
      <c r="J177" t="s">
        <v>36</v>
      </c>
    </row>
    <row r="178" spans="1:10" ht="45">
      <c r="A178" t="str">
        <f t="shared" si="4"/>
        <v>2015-07-30</v>
      </c>
      <c r="B178" t="str">
        <f>"1730"</f>
        <v>1730</v>
      </c>
      <c r="C178" t="s">
        <v>135</v>
      </c>
      <c r="E178" t="s">
        <v>44</v>
      </c>
      <c r="G178" s="1" t="s">
        <v>45</v>
      </c>
      <c r="H178">
        <v>2015</v>
      </c>
      <c r="I178" t="s">
        <v>15</v>
      </c>
      <c r="J178" t="s">
        <v>46</v>
      </c>
    </row>
    <row r="179" spans="1:10" ht="45">
      <c r="A179" t="str">
        <f t="shared" si="4"/>
        <v>2015-07-30</v>
      </c>
      <c r="B179" t="str">
        <f>"1800"</f>
        <v>1800</v>
      </c>
      <c r="C179" t="s">
        <v>197</v>
      </c>
      <c r="E179" t="s">
        <v>18</v>
      </c>
      <c r="G179" s="1" t="s">
        <v>198</v>
      </c>
      <c r="H179">
        <v>0</v>
      </c>
      <c r="I179" t="s">
        <v>21</v>
      </c>
      <c r="J179" t="s">
        <v>31</v>
      </c>
    </row>
    <row r="180" spans="1:10" ht="45">
      <c r="A180" t="str">
        <f t="shared" si="4"/>
        <v>2015-07-30</v>
      </c>
      <c r="B180" t="str">
        <f>"1900"</f>
        <v>1900</v>
      </c>
      <c r="C180" t="s">
        <v>135</v>
      </c>
      <c r="E180" t="s">
        <v>44</v>
      </c>
      <c r="G180" s="1" t="s">
        <v>45</v>
      </c>
      <c r="H180">
        <v>2015</v>
      </c>
      <c r="I180" t="s">
        <v>15</v>
      </c>
      <c r="J180" t="s">
        <v>46</v>
      </c>
    </row>
    <row r="181" spans="1:10" ht="45">
      <c r="A181" t="str">
        <f t="shared" si="4"/>
        <v>2015-07-30</v>
      </c>
      <c r="B181" t="str">
        <f>"1930"</f>
        <v>1930</v>
      </c>
      <c r="C181" t="s">
        <v>267</v>
      </c>
      <c r="E181" t="s">
        <v>44</v>
      </c>
      <c r="G181" s="1" t="s">
        <v>268</v>
      </c>
      <c r="H181">
        <v>2015</v>
      </c>
      <c r="I181" t="s">
        <v>15</v>
      </c>
      <c r="J181" t="s">
        <v>269</v>
      </c>
    </row>
    <row r="182" spans="1:10" ht="45">
      <c r="A182" t="str">
        <f t="shared" si="4"/>
        <v>2015-07-30</v>
      </c>
      <c r="B182" t="str">
        <f>"2100"</f>
        <v>2100</v>
      </c>
      <c r="C182" t="s">
        <v>270</v>
      </c>
      <c r="D182" t="s">
        <v>272</v>
      </c>
      <c r="E182" t="s">
        <v>89</v>
      </c>
      <c r="F182" t="s">
        <v>104</v>
      </c>
      <c r="G182" s="1" t="s">
        <v>271</v>
      </c>
      <c r="H182">
        <v>0</v>
      </c>
      <c r="I182" t="s">
        <v>14</v>
      </c>
      <c r="J182" t="s">
        <v>26</v>
      </c>
    </row>
    <row r="183" spans="1:10" ht="45">
      <c r="A183" t="str">
        <f t="shared" si="4"/>
        <v>2015-07-30</v>
      </c>
      <c r="B183" t="str">
        <f>"2130"</f>
        <v>2130</v>
      </c>
      <c r="C183" t="s">
        <v>273</v>
      </c>
      <c r="D183" t="s">
        <v>275</v>
      </c>
      <c r="E183" t="s">
        <v>95</v>
      </c>
      <c r="F183" t="s">
        <v>244</v>
      </c>
      <c r="G183" s="1" t="s">
        <v>274</v>
      </c>
      <c r="H183">
        <v>2008</v>
      </c>
      <c r="I183" t="s">
        <v>73</v>
      </c>
      <c r="J183" t="s">
        <v>26</v>
      </c>
    </row>
    <row r="184" spans="1:10" ht="45">
      <c r="A184" t="str">
        <f t="shared" si="4"/>
        <v>2015-07-30</v>
      </c>
      <c r="B184" t="str">
        <f>"2200"</f>
        <v>2200</v>
      </c>
      <c r="C184" t="s">
        <v>276</v>
      </c>
      <c r="E184" t="s">
        <v>18</v>
      </c>
      <c r="G184" s="1" t="s">
        <v>277</v>
      </c>
      <c r="H184">
        <v>0</v>
      </c>
      <c r="I184" t="s">
        <v>14</v>
      </c>
      <c r="J184" t="s">
        <v>87</v>
      </c>
    </row>
    <row r="185" spans="1:10" ht="45">
      <c r="A185" t="str">
        <f t="shared" si="4"/>
        <v>2015-07-30</v>
      </c>
      <c r="B185" t="str">
        <f>"2230"</f>
        <v>2230</v>
      </c>
      <c r="C185" t="s">
        <v>278</v>
      </c>
      <c r="D185" t="s">
        <v>280</v>
      </c>
      <c r="E185" t="s">
        <v>89</v>
      </c>
      <c r="F185" t="s">
        <v>104</v>
      </c>
      <c r="G185" s="1" t="s">
        <v>279</v>
      </c>
      <c r="H185">
        <v>0</v>
      </c>
      <c r="I185" t="s">
        <v>73</v>
      </c>
      <c r="J185" t="s">
        <v>87</v>
      </c>
    </row>
    <row r="186" spans="1:10" ht="45">
      <c r="A186" t="str">
        <f t="shared" si="4"/>
        <v>2015-07-30</v>
      </c>
      <c r="B186" t="str">
        <f>"2300"</f>
        <v>2300</v>
      </c>
      <c r="C186" t="s">
        <v>135</v>
      </c>
      <c r="E186" t="s">
        <v>44</v>
      </c>
      <c r="G186" s="1" t="s">
        <v>45</v>
      </c>
      <c r="H186">
        <v>2015</v>
      </c>
      <c r="I186" t="s">
        <v>15</v>
      </c>
      <c r="J186" t="s">
        <v>46</v>
      </c>
    </row>
    <row r="187" spans="1:10" ht="45">
      <c r="A187" t="str">
        <f aca="true" t="shared" si="5" ref="A187:A223">"2015-07-31"</f>
        <v>2015-07-31</v>
      </c>
      <c r="B187" t="str">
        <f>"0000"</f>
        <v>0000</v>
      </c>
      <c r="C187" t="s">
        <v>273</v>
      </c>
      <c r="D187" t="s">
        <v>275</v>
      </c>
      <c r="E187" t="s">
        <v>95</v>
      </c>
      <c r="F187" t="s">
        <v>244</v>
      </c>
      <c r="G187" s="1" t="s">
        <v>274</v>
      </c>
      <c r="H187">
        <v>2008</v>
      </c>
      <c r="I187" t="s">
        <v>73</v>
      </c>
      <c r="J187" t="s">
        <v>26</v>
      </c>
    </row>
    <row r="188" spans="1:10" ht="45">
      <c r="A188" t="str">
        <f t="shared" si="5"/>
        <v>2015-07-31</v>
      </c>
      <c r="B188" t="str">
        <f>"0030"</f>
        <v>0030</v>
      </c>
      <c r="C188" t="s">
        <v>270</v>
      </c>
      <c r="D188" t="s">
        <v>272</v>
      </c>
      <c r="E188" t="s">
        <v>89</v>
      </c>
      <c r="F188" t="s">
        <v>104</v>
      </c>
      <c r="G188" s="1" t="s">
        <v>271</v>
      </c>
      <c r="H188">
        <v>0</v>
      </c>
      <c r="I188" t="s">
        <v>14</v>
      </c>
      <c r="J188" t="s">
        <v>26</v>
      </c>
    </row>
    <row r="189" spans="1:10" ht="45">
      <c r="A189" t="str">
        <f t="shared" si="5"/>
        <v>2015-07-31</v>
      </c>
      <c r="B189" t="str">
        <f>"0100"</f>
        <v>0100</v>
      </c>
      <c r="C189" t="s">
        <v>47</v>
      </c>
      <c r="E189" t="s">
        <v>11</v>
      </c>
      <c r="G189" s="1" t="s">
        <v>48</v>
      </c>
      <c r="H189">
        <v>0</v>
      </c>
      <c r="I189" t="s">
        <v>14</v>
      </c>
      <c r="J189" t="s">
        <v>49</v>
      </c>
    </row>
    <row r="190" spans="1:10" ht="30">
      <c r="A190" t="str">
        <f t="shared" si="5"/>
        <v>2015-07-31</v>
      </c>
      <c r="B190" t="str">
        <f>"0200"</f>
        <v>0200</v>
      </c>
      <c r="C190" t="s">
        <v>50</v>
      </c>
      <c r="D190" t="s">
        <v>281</v>
      </c>
      <c r="E190" t="s">
        <v>11</v>
      </c>
      <c r="G190" s="1" t="s">
        <v>51</v>
      </c>
      <c r="H190">
        <v>2015</v>
      </c>
      <c r="I190" t="s">
        <v>15</v>
      </c>
      <c r="J190" t="s">
        <v>77</v>
      </c>
    </row>
    <row r="191" spans="1:10" ht="45">
      <c r="A191" t="str">
        <f t="shared" si="5"/>
        <v>2015-07-31</v>
      </c>
      <c r="B191" t="str">
        <f>"0300"</f>
        <v>0300</v>
      </c>
      <c r="C191" t="s">
        <v>186</v>
      </c>
      <c r="D191" t="s">
        <v>283</v>
      </c>
      <c r="E191" t="s">
        <v>11</v>
      </c>
      <c r="G191" s="1" t="s">
        <v>282</v>
      </c>
      <c r="H191">
        <v>0</v>
      </c>
      <c r="I191" t="s">
        <v>15</v>
      </c>
      <c r="J191" t="s">
        <v>284</v>
      </c>
    </row>
    <row r="192" spans="1:10" ht="15">
      <c r="A192" t="str">
        <f t="shared" si="5"/>
        <v>2015-07-31</v>
      </c>
      <c r="B192" t="str">
        <f>"0400"</f>
        <v>0400</v>
      </c>
      <c r="C192" t="s">
        <v>285</v>
      </c>
      <c r="D192" t="s">
        <v>287</v>
      </c>
      <c r="E192" t="s">
        <v>44</v>
      </c>
      <c r="G192" s="1" t="s">
        <v>286</v>
      </c>
      <c r="H192">
        <v>2011</v>
      </c>
      <c r="I192" t="s">
        <v>15</v>
      </c>
      <c r="J192" t="s">
        <v>288</v>
      </c>
    </row>
    <row r="193" spans="1:10" ht="45">
      <c r="A193" t="str">
        <f t="shared" si="5"/>
        <v>2015-07-31</v>
      </c>
      <c r="B193" t="str">
        <f>"0500"</f>
        <v>0500</v>
      </c>
      <c r="C193" t="s">
        <v>47</v>
      </c>
      <c r="G193" s="1" t="s">
        <v>105</v>
      </c>
      <c r="H193">
        <v>2012</v>
      </c>
      <c r="I193" t="s">
        <v>15</v>
      </c>
      <c r="J193" t="s">
        <v>289</v>
      </c>
    </row>
    <row r="194" spans="1:10" ht="45">
      <c r="A194" t="str">
        <f t="shared" si="5"/>
        <v>2015-07-31</v>
      </c>
      <c r="B194" t="str">
        <f>"0600"</f>
        <v>0600</v>
      </c>
      <c r="C194" t="s">
        <v>17</v>
      </c>
      <c r="D194" t="s">
        <v>20</v>
      </c>
      <c r="E194" t="s">
        <v>18</v>
      </c>
      <c r="G194" s="1" t="s">
        <v>19</v>
      </c>
      <c r="H194">
        <v>2005</v>
      </c>
      <c r="I194" t="s">
        <v>21</v>
      </c>
      <c r="J194" t="s">
        <v>22</v>
      </c>
    </row>
    <row r="195" spans="1:10" ht="45">
      <c r="A195" t="str">
        <f t="shared" si="5"/>
        <v>2015-07-31</v>
      </c>
      <c r="B195" t="str">
        <f>"0630"</f>
        <v>0630</v>
      </c>
      <c r="C195" t="s">
        <v>29</v>
      </c>
      <c r="E195" t="s">
        <v>18</v>
      </c>
      <c r="G195" s="1" t="s">
        <v>30</v>
      </c>
      <c r="H195">
        <v>2010</v>
      </c>
      <c r="I195" t="s">
        <v>21</v>
      </c>
      <c r="J195" t="s">
        <v>31</v>
      </c>
    </row>
    <row r="196" spans="1:10" ht="45">
      <c r="A196" t="str">
        <f t="shared" si="5"/>
        <v>2015-07-31</v>
      </c>
      <c r="B196" t="str">
        <f>"0700"</f>
        <v>0700</v>
      </c>
      <c r="C196" t="s">
        <v>27</v>
      </c>
      <c r="E196" t="s">
        <v>18</v>
      </c>
      <c r="G196" s="1" t="s">
        <v>28</v>
      </c>
      <c r="H196">
        <v>0</v>
      </c>
      <c r="I196" t="s">
        <v>14</v>
      </c>
      <c r="J196" t="s">
        <v>36</v>
      </c>
    </row>
    <row r="197" spans="1:10" ht="30">
      <c r="A197" t="str">
        <f t="shared" si="5"/>
        <v>2015-07-31</v>
      </c>
      <c r="B197" t="str">
        <f>"0730"</f>
        <v>0730</v>
      </c>
      <c r="C197" t="s">
        <v>23</v>
      </c>
      <c r="D197" t="s">
        <v>291</v>
      </c>
      <c r="E197" t="s">
        <v>18</v>
      </c>
      <c r="G197" s="1" t="s">
        <v>290</v>
      </c>
      <c r="H197">
        <v>2009</v>
      </c>
      <c r="I197" t="s">
        <v>15</v>
      </c>
      <c r="J197" t="s">
        <v>26</v>
      </c>
    </row>
    <row r="198" spans="1:10" ht="45">
      <c r="A198" t="str">
        <f t="shared" si="5"/>
        <v>2015-07-31</v>
      </c>
      <c r="B198" t="str">
        <f>"0800"</f>
        <v>0800</v>
      </c>
      <c r="C198" t="s">
        <v>32</v>
      </c>
      <c r="E198" t="s">
        <v>18</v>
      </c>
      <c r="G198" s="1" t="s">
        <v>292</v>
      </c>
      <c r="H198">
        <v>0</v>
      </c>
      <c r="I198" t="s">
        <v>15</v>
      </c>
      <c r="J198" t="s">
        <v>26</v>
      </c>
    </row>
    <row r="199" spans="1:10" ht="30">
      <c r="A199" t="str">
        <f t="shared" si="5"/>
        <v>2015-07-31</v>
      </c>
      <c r="B199" t="str">
        <f>"0830"</f>
        <v>0830</v>
      </c>
      <c r="C199" t="s">
        <v>117</v>
      </c>
      <c r="D199" t="s">
        <v>294</v>
      </c>
      <c r="E199" t="s">
        <v>18</v>
      </c>
      <c r="G199" s="1" t="s">
        <v>293</v>
      </c>
      <c r="H199">
        <v>2012</v>
      </c>
      <c r="I199" t="s">
        <v>15</v>
      </c>
      <c r="J199" t="s">
        <v>26</v>
      </c>
    </row>
    <row r="200" spans="1:10" ht="45">
      <c r="A200" t="str">
        <f t="shared" si="5"/>
        <v>2015-07-31</v>
      </c>
      <c r="B200" t="str">
        <f>"0900"</f>
        <v>0900</v>
      </c>
      <c r="C200" t="s">
        <v>37</v>
      </c>
      <c r="E200" t="s">
        <v>18</v>
      </c>
      <c r="G200" s="1" t="s">
        <v>38</v>
      </c>
      <c r="H200">
        <v>0</v>
      </c>
      <c r="I200" t="s">
        <v>21</v>
      </c>
      <c r="J200" t="s">
        <v>160</v>
      </c>
    </row>
    <row r="201" spans="1:10" ht="45">
      <c r="A201" t="str">
        <f t="shared" si="5"/>
        <v>2015-07-31</v>
      </c>
      <c r="B201" t="str">
        <f>"0915"</f>
        <v>0915</v>
      </c>
      <c r="C201" t="s">
        <v>37</v>
      </c>
      <c r="E201" t="s">
        <v>18</v>
      </c>
      <c r="G201" s="1" t="s">
        <v>38</v>
      </c>
      <c r="H201">
        <v>0</v>
      </c>
      <c r="I201" t="s">
        <v>21</v>
      </c>
      <c r="J201" t="s">
        <v>39</v>
      </c>
    </row>
    <row r="202" spans="1:10" ht="45">
      <c r="A202" t="str">
        <f t="shared" si="5"/>
        <v>2015-07-31</v>
      </c>
      <c r="B202" t="str">
        <f>"0930"</f>
        <v>0930</v>
      </c>
      <c r="C202" t="s">
        <v>119</v>
      </c>
      <c r="D202" t="s">
        <v>296</v>
      </c>
      <c r="E202" t="s">
        <v>18</v>
      </c>
      <c r="G202" s="1" t="s">
        <v>295</v>
      </c>
      <c r="H202">
        <v>2009</v>
      </c>
      <c r="I202" t="s">
        <v>15</v>
      </c>
      <c r="J202" t="s">
        <v>46</v>
      </c>
    </row>
    <row r="203" spans="1:10" ht="45">
      <c r="A203" t="str">
        <f t="shared" si="5"/>
        <v>2015-07-31</v>
      </c>
      <c r="B203" t="str">
        <f>"1000"</f>
        <v>1000</v>
      </c>
      <c r="C203" t="s">
        <v>197</v>
      </c>
      <c r="D203" t="s">
        <v>266</v>
      </c>
      <c r="E203" t="s">
        <v>18</v>
      </c>
      <c r="G203" s="1" t="s">
        <v>198</v>
      </c>
      <c r="H203">
        <v>0</v>
      </c>
      <c r="I203" t="s">
        <v>21</v>
      </c>
      <c r="J203" t="s">
        <v>31</v>
      </c>
    </row>
    <row r="204" spans="1:10" ht="45">
      <c r="A204" t="str">
        <f t="shared" si="5"/>
        <v>2015-07-31</v>
      </c>
      <c r="B204" t="str">
        <f>"1100"</f>
        <v>1100</v>
      </c>
      <c r="C204" t="s">
        <v>267</v>
      </c>
      <c r="E204" t="s">
        <v>44</v>
      </c>
      <c r="G204" s="1" t="s">
        <v>268</v>
      </c>
      <c r="H204">
        <v>2015</v>
      </c>
      <c r="I204" t="s">
        <v>15</v>
      </c>
      <c r="J204" t="s">
        <v>269</v>
      </c>
    </row>
    <row r="205" spans="1:10" ht="45">
      <c r="A205" t="str">
        <f t="shared" si="5"/>
        <v>2015-07-31</v>
      </c>
      <c r="B205" t="str">
        <f>"1230"</f>
        <v>1230</v>
      </c>
      <c r="C205" t="s">
        <v>297</v>
      </c>
      <c r="E205" t="s">
        <v>89</v>
      </c>
      <c r="F205" t="s">
        <v>90</v>
      </c>
      <c r="G205" s="1" t="s">
        <v>298</v>
      </c>
      <c r="H205">
        <v>0</v>
      </c>
      <c r="I205" t="s">
        <v>15</v>
      </c>
      <c r="J205" t="s">
        <v>202</v>
      </c>
    </row>
    <row r="206" spans="1:10" ht="45">
      <c r="A206" t="str">
        <f t="shared" si="5"/>
        <v>2015-07-31</v>
      </c>
      <c r="B206" t="str">
        <f>"1330"</f>
        <v>1330</v>
      </c>
      <c r="C206" t="s">
        <v>299</v>
      </c>
      <c r="E206" t="s">
        <v>18</v>
      </c>
      <c r="G206" s="1" t="s">
        <v>300</v>
      </c>
      <c r="H206">
        <v>2012</v>
      </c>
      <c r="I206" t="s">
        <v>15</v>
      </c>
      <c r="J206" t="s">
        <v>288</v>
      </c>
    </row>
    <row r="207" spans="1:10" ht="45">
      <c r="A207" t="str">
        <f t="shared" si="5"/>
        <v>2015-07-31</v>
      </c>
      <c r="B207" t="str">
        <f>"1430"</f>
        <v>1430</v>
      </c>
      <c r="C207" t="s">
        <v>32</v>
      </c>
      <c r="E207" t="s">
        <v>18</v>
      </c>
      <c r="G207" s="1" t="s">
        <v>292</v>
      </c>
      <c r="H207">
        <v>0</v>
      </c>
      <c r="I207" t="s">
        <v>15</v>
      </c>
      <c r="J207" t="s">
        <v>26</v>
      </c>
    </row>
    <row r="208" spans="1:10" ht="45">
      <c r="A208" t="str">
        <f t="shared" si="5"/>
        <v>2015-07-31</v>
      </c>
      <c r="B208" t="str">
        <f>"1500"</f>
        <v>1500</v>
      </c>
      <c r="C208" t="s">
        <v>119</v>
      </c>
      <c r="D208" t="s">
        <v>296</v>
      </c>
      <c r="E208" t="s">
        <v>18</v>
      </c>
      <c r="G208" s="1" t="s">
        <v>295</v>
      </c>
      <c r="H208">
        <v>2009</v>
      </c>
      <c r="I208" t="s">
        <v>15</v>
      </c>
      <c r="J208" t="s">
        <v>46</v>
      </c>
    </row>
    <row r="209" spans="1:10" ht="45">
      <c r="A209" t="str">
        <f t="shared" si="5"/>
        <v>2015-07-31</v>
      </c>
      <c r="B209" t="str">
        <f>"1530"</f>
        <v>1530</v>
      </c>
      <c r="C209" t="s">
        <v>27</v>
      </c>
      <c r="E209" t="s">
        <v>18</v>
      </c>
      <c r="G209" s="1" t="s">
        <v>28</v>
      </c>
      <c r="H209">
        <v>0</v>
      </c>
      <c r="I209" t="s">
        <v>14</v>
      </c>
      <c r="J209" t="s">
        <v>36</v>
      </c>
    </row>
    <row r="210" spans="1:10" ht="30">
      <c r="A210" t="str">
        <f t="shared" si="5"/>
        <v>2015-07-31</v>
      </c>
      <c r="B210" t="str">
        <f>"1600"</f>
        <v>1600</v>
      </c>
      <c r="C210" t="s">
        <v>23</v>
      </c>
      <c r="D210" t="s">
        <v>291</v>
      </c>
      <c r="E210" t="s">
        <v>18</v>
      </c>
      <c r="G210" s="1" t="s">
        <v>290</v>
      </c>
      <c r="H210">
        <v>2009</v>
      </c>
      <c r="I210" t="s">
        <v>15</v>
      </c>
      <c r="J210" t="s">
        <v>26</v>
      </c>
    </row>
    <row r="211" spans="1:10" ht="30">
      <c r="A211" t="str">
        <f t="shared" si="5"/>
        <v>2015-07-31</v>
      </c>
      <c r="B211" t="str">
        <f>"1630"</f>
        <v>1630</v>
      </c>
      <c r="C211" t="s">
        <v>117</v>
      </c>
      <c r="D211" t="s">
        <v>294</v>
      </c>
      <c r="E211" t="s">
        <v>18</v>
      </c>
      <c r="G211" s="1" t="s">
        <v>293</v>
      </c>
      <c r="H211">
        <v>2012</v>
      </c>
      <c r="I211" t="s">
        <v>15</v>
      </c>
      <c r="J211" t="s">
        <v>26</v>
      </c>
    </row>
    <row r="212" spans="1:10" ht="45">
      <c r="A212" t="str">
        <f t="shared" si="5"/>
        <v>2015-07-31</v>
      </c>
      <c r="B212" t="str">
        <f>"1700"</f>
        <v>1700</v>
      </c>
      <c r="C212" t="s">
        <v>34</v>
      </c>
      <c r="E212" t="s">
        <v>18</v>
      </c>
      <c r="G212" s="1" t="s">
        <v>35</v>
      </c>
      <c r="H212">
        <v>2011</v>
      </c>
      <c r="I212" t="s">
        <v>15</v>
      </c>
      <c r="J212" t="s">
        <v>36</v>
      </c>
    </row>
    <row r="213" spans="1:10" ht="45">
      <c r="A213" t="str">
        <f t="shared" si="5"/>
        <v>2015-07-31</v>
      </c>
      <c r="B213" t="str">
        <f>"1730"</f>
        <v>1730</v>
      </c>
      <c r="C213" t="s">
        <v>135</v>
      </c>
      <c r="E213" t="s">
        <v>44</v>
      </c>
      <c r="G213" s="1" t="s">
        <v>45</v>
      </c>
      <c r="H213">
        <v>2015</v>
      </c>
      <c r="I213" t="s">
        <v>15</v>
      </c>
      <c r="J213" t="s">
        <v>46</v>
      </c>
    </row>
    <row r="214" spans="1:10" ht="45">
      <c r="A214" t="str">
        <f t="shared" si="5"/>
        <v>2015-07-31</v>
      </c>
      <c r="B214" t="str">
        <f>"1800"</f>
        <v>1800</v>
      </c>
      <c r="C214" t="s">
        <v>197</v>
      </c>
      <c r="E214" t="s">
        <v>18</v>
      </c>
      <c r="G214" s="1" t="s">
        <v>198</v>
      </c>
      <c r="H214">
        <v>0</v>
      </c>
      <c r="I214" t="s">
        <v>21</v>
      </c>
      <c r="J214" t="s">
        <v>31</v>
      </c>
    </row>
    <row r="215" spans="1:10" ht="45">
      <c r="A215" t="str">
        <f t="shared" si="5"/>
        <v>2015-07-31</v>
      </c>
      <c r="B215" t="str">
        <f>"1830"</f>
        <v>1830</v>
      </c>
      <c r="C215" t="s">
        <v>301</v>
      </c>
      <c r="E215" t="s">
        <v>11</v>
      </c>
      <c r="G215" s="1" t="s">
        <v>302</v>
      </c>
      <c r="H215">
        <v>2005</v>
      </c>
      <c r="I215" t="s">
        <v>15</v>
      </c>
      <c r="J215" t="s">
        <v>26</v>
      </c>
    </row>
    <row r="216" spans="1:10" ht="45">
      <c r="A216" t="str">
        <f t="shared" si="5"/>
        <v>2015-07-31</v>
      </c>
      <c r="B216" t="str">
        <f>"1900"</f>
        <v>1900</v>
      </c>
      <c r="C216" t="s">
        <v>135</v>
      </c>
      <c r="E216" t="s">
        <v>44</v>
      </c>
      <c r="G216" s="1" t="s">
        <v>45</v>
      </c>
      <c r="H216">
        <v>2015</v>
      </c>
      <c r="I216" t="s">
        <v>15</v>
      </c>
      <c r="J216" t="s">
        <v>46</v>
      </c>
    </row>
    <row r="217" spans="1:10" ht="45">
      <c r="A217" t="str">
        <f t="shared" si="5"/>
        <v>2015-07-31</v>
      </c>
      <c r="B217" t="str">
        <f>"1930"</f>
        <v>1930</v>
      </c>
      <c r="C217" t="s">
        <v>106</v>
      </c>
      <c r="D217" t="s">
        <v>304</v>
      </c>
      <c r="E217" t="s">
        <v>18</v>
      </c>
      <c r="G217" s="1" t="s">
        <v>303</v>
      </c>
      <c r="H217">
        <v>0</v>
      </c>
      <c r="I217" t="s">
        <v>14</v>
      </c>
      <c r="J217" t="s">
        <v>36</v>
      </c>
    </row>
    <row r="218" spans="1:10" ht="45">
      <c r="A218" t="str">
        <f t="shared" si="5"/>
        <v>2015-07-31</v>
      </c>
      <c r="B218" t="str">
        <f>"2000"</f>
        <v>2000</v>
      </c>
      <c r="C218" t="s">
        <v>305</v>
      </c>
      <c r="E218" t="s">
        <v>11</v>
      </c>
      <c r="G218" s="1" t="s">
        <v>306</v>
      </c>
      <c r="H218">
        <v>2013</v>
      </c>
      <c r="I218" t="s">
        <v>15</v>
      </c>
      <c r="J218" t="s">
        <v>22</v>
      </c>
    </row>
    <row r="219" spans="1:10" ht="45">
      <c r="A219" t="str">
        <f t="shared" si="5"/>
        <v>2015-07-31</v>
      </c>
      <c r="B219" t="str">
        <f>"2030"</f>
        <v>2030</v>
      </c>
      <c r="C219" t="s">
        <v>307</v>
      </c>
      <c r="D219" t="s">
        <v>309</v>
      </c>
      <c r="E219" t="s">
        <v>18</v>
      </c>
      <c r="G219" s="1" t="s">
        <v>308</v>
      </c>
      <c r="H219">
        <v>2012</v>
      </c>
      <c r="I219" t="s">
        <v>73</v>
      </c>
      <c r="J219" t="s">
        <v>223</v>
      </c>
    </row>
    <row r="220" spans="1:10" ht="45">
      <c r="A220" t="str">
        <f t="shared" si="5"/>
        <v>2015-07-31</v>
      </c>
      <c r="B220" t="str">
        <f>"2100"</f>
        <v>2100</v>
      </c>
      <c r="C220" t="s">
        <v>310</v>
      </c>
      <c r="D220" t="s">
        <v>313</v>
      </c>
      <c r="E220" t="s">
        <v>89</v>
      </c>
      <c r="F220" t="s">
        <v>311</v>
      </c>
      <c r="G220" s="1" t="s">
        <v>312</v>
      </c>
      <c r="H220">
        <v>2010</v>
      </c>
      <c r="I220" t="s">
        <v>73</v>
      </c>
      <c r="J220" t="s">
        <v>64</v>
      </c>
    </row>
    <row r="221" spans="1:10" ht="45">
      <c r="A221" t="str">
        <f t="shared" si="5"/>
        <v>2015-07-31</v>
      </c>
      <c r="B221" t="str">
        <f>"2200"</f>
        <v>2200</v>
      </c>
      <c r="C221" t="s">
        <v>314</v>
      </c>
      <c r="E221" t="s">
        <v>89</v>
      </c>
      <c r="G221" s="1" t="s">
        <v>315</v>
      </c>
      <c r="H221">
        <v>0</v>
      </c>
      <c r="I221" t="s">
        <v>15</v>
      </c>
      <c r="J221" t="s">
        <v>288</v>
      </c>
    </row>
    <row r="222" spans="1:10" ht="45">
      <c r="A222" t="str">
        <f t="shared" si="5"/>
        <v>2015-07-31</v>
      </c>
      <c r="B222" t="str">
        <f>"2300"</f>
        <v>2300</v>
      </c>
      <c r="C222" t="s">
        <v>135</v>
      </c>
      <c r="E222" t="s">
        <v>44</v>
      </c>
      <c r="G222" s="1" t="s">
        <v>45</v>
      </c>
      <c r="H222">
        <v>2015</v>
      </c>
      <c r="I222" t="s">
        <v>15</v>
      </c>
      <c r="J222" t="s">
        <v>46</v>
      </c>
    </row>
    <row r="223" spans="1:10" ht="45">
      <c r="A223" t="str">
        <f t="shared" si="5"/>
        <v>2015-07-31</v>
      </c>
      <c r="B223" t="str">
        <f>"2330"</f>
        <v>2330</v>
      </c>
      <c r="C223" t="s">
        <v>301</v>
      </c>
      <c r="E223" t="s">
        <v>11</v>
      </c>
      <c r="G223" s="1" t="s">
        <v>302</v>
      </c>
      <c r="H223">
        <v>2005</v>
      </c>
      <c r="I223" t="s">
        <v>15</v>
      </c>
      <c r="J223" t="s">
        <v>26</v>
      </c>
    </row>
    <row r="224" spans="1:10" ht="45">
      <c r="A224" t="str">
        <f aca="true" t="shared" si="6" ref="A224:A260">"2015-08-01"</f>
        <v>2015-08-01</v>
      </c>
      <c r="B224" t="str">
        <f>"0000"</f>
        <v>0000</v>
      </c>
      <c r="C224" t="s">
        <v>316</v>
      </c>
      <c r="E224" t="s">
        <v>95</v>
      </c>
      <c r="F224" t="s">
        <v>317</v>
      </c>
      <c r="G224" s="1" t="s">
        <v>318</v>
      </c>
      <c r="H224">
        <v>0</v>
      </c>
      <c r="I224" t="s">
        <v>14</v>
      </c>
      <c r="J224" t="s">
        <v>319</v>
      </c>
    </row>
    <row r="225" spans="1:10" ht="30">
      <c r="A225" t="str">
        <f t="shared" si="6"/>
        <v>2015-08-01</v>
      </c>
      <c r="B225" t="str">
        <f>"0100"</f>
        <v>0100</v>
      </c>
      <c r="C225" t="s">
        <v>320</v>
      </c>
      <c r="E225" t="s">
        <v>44</v>
      </c>
      <c r="G225" s="1" t="s">
        <v>66</v>
      </c>
      <c r="H225">
        <v>0</v>
      </c>
      <c r="I225" t="s">
        <v>14</v>
      </c>
      <c r="J225" t="s">
        <v>321</v>
      </c>
    </row>
    <row r="226" spans="1:10" ht="30">
      <c r="A226" t="str">
        <f t="shared" si="6"/>
        <v>2015-08-01</v>
      </c>
      <c r="B226" t="str">
        <f>"0215"</f>
        <v>0215</v>
      </c>
      <c r="C226" t="s">
        <v>62</v>
      </c>
      <c r="E226" t="s">
        <v>44</v>
      </c>
      <c r="G226" s="1" t="s">
        <v>63</v>
      </c>
      <c r="H226">
        <v>0</v>
      </c>
      <c r="I226" t="s">
        <v>15</v>
      </c>
      <c r="J226" t="s">
        <v>322</v>
      </c>
    </row>
    <row r="227" spans="1:10" ht="45">
      <c r="A227" t="str">
        <f t="shared" si="6"/>
        <v>2015-08-01</v>
      </c>
      <c r="B227" t="str">
        <f>"0330"</f>
        <v>0330</v>
      </c>
      <c r="C227" t="s">
        <v>323</v>
      </c>
      <c r="E227" t="s">
        <v>11</v>
      </c>
      <c r="F227" t="s">
        <v>104</v>
      </c>
      <c r="G227" s="1" t="s">
        <v>324</v>
      </c>
      <c r="H227">
        <v>2013</v>
      </c>
      <c r="I227" t="s">
        <v>15</v>
      </c>
      <c r="J227" t="s">
        <v>26</v>
      </c>
    </row>
    <row r="228" spans="1:10" ht="15">
      <c r="A228" t="str">
        <f t="shared" si="6"/>
        <v>2015-08-01</v>
      </c>
      <c r="B228" t="str">
        <f>"0400"</f>
        <v>0400</v>
      </c>
      <c r="C228" t="s">
        <v>285</v>
      </c>
      <c r="D228" t="s">
        <v>325</v>
      </c>
      <c r="E228" t="s">
        <v>44</v>
      </c>
      <c r="G228" s="1" t="s">
        <v>286</v>
      </c>
      <c r="H228">
        <v>2011</v>
      </c>
      <c r="I228" t="s">
        <v>15</v>
      </c>
      <c r="J228" t="s">
        <v>319</v>
      </c>
    </row>
    <row r="229" spans="1:10" ht="45">
      <c r="A229" t="str">
        <f t="shared" si="6"/>
        <v>2015-08-01</v>
      </c>
      <c r="B229" t="str">
        <f>"0500"</f>
        <v>0500</v>
      </c>
      <c r="C229" t="s">
        <v>153</v>
      </c>
      <c r="D229" t="s">
        <v>155</v>
      </c>
      <c r="E229" t="s">
        <v>18</v>
      </c>
      <c r="G229" s="1" t="s">
        <v>154</v>
      </c>
      <c r="H229">
        <v>0</v>
      </c>
      <c r="I229" t="s">
        <v>14</v>
      </c>
      <c r="J229" t="s">
        <v>36</v>
      </c>
    </row>
    <row r="230" spans="1:10" ht="45">
      <c r="A230" t="str">
        <f t="shared" si="6"/>
        <v>2015-08-01</v>
      </c>
      <c r="B230" t="str">
        <f>"0530"</f>
        <v>0530</v>
      </c>
      <c r="C230" t="s">
        <v>106</v>
      </c>
      <c r="D230" t="s">
        <v>327</v>
      </c>
      <c r="E230" t="s">
        <v>18</v>
      </c>
      <c r="G230" s="1" t="s">
        <v>326</v>
      </c>
      <c r="H230">
        <v>0</v>
      </c>
      <c r="I230" t="s">
        <v>15</v>
      </c>
      <c r="J230" t="s">
        <v>22</v>
      </c>
    </row>
    <row r="231" spans="1:10" ht="45">
      <c r="A231" t="str">
        <f t="shared" si="6"/>
        <v>2015-08-01</v>
      </c>
      <c r="B231" t="str">
        <f>"0600"</f>
        <v>0600</v>
      </c>
      <c r="C231" t="s">
        <v>17</v>
      </c>
      <c r="D231" t="s">
        <v>328</v>
      </c>
      <c r="E231" t="s">
        <v>18</v>
      </c>
      <c r="G231" s="1" t="s">
        <v>19</v>
      </c>
      <c r="H231">
        <v>2005</v>
      </c>
      <c r="I231" t="s">
        <v>21</v>
      </c>
      <c r="J231" t="s">
        <v>22</v>
      </c>
    </row>
    <row r="232" spans="1:10" ht="30">
      <c r="A232" t="str">
        <f t="shared" si="6"/>
        <v>2015-08-01</v>
      </c>
      <c r="B232" t="str">
        <f>"0630"</f>
        <v>0630</v>
      </c>
      <c r="C232" t="s">
        <v>23</v>
      </c>
      <c r="D232" t="s">
        <v>221</v>
      </c>
      <c r="E232" t="s">
        <v>18</v>
      </c>
      <c r="G232" s="1" t="s">
        <v>220</v>
      </c>
      <c r="H232">
        <v>2009</v>
      </c>
      <c r="I232" t="s">
        <v>15</v>
      </c>
      <c r="J232" t="s">
        <v>26</v>
      </c>
    </row>
    <row r="233" spans="1:10" ht="45">
      <c r="A233" t="str">
        <f t="shared" si="6"/>
        <v>2015-08-01</v>
      </c>
      <c r="B233" t="str">
        <f>"0700"</f>
        <v>0700</v>
      </c>
      <c r="C233" t="s">
        <v>27</v>
      </c>
      <c r="E233" t="s">
        <v>18</v>
      </c>
      <c r="G233" s="1" t="s">
        <v>28</v>
      </c>
      <c r="H233">
        <v>0</v>
      </c>
      <c r="I233" t="s">
        <v>15</v>
      </c>
      <c r="J233" t="s">
        <v>31</v>
      </c>
    </row>
    <row r="234" spans="1:10" ht="45">
      <c r="A234" t="str">
        <f t="shared" si="6"/>
        <v>2015-08-01</v>
      </c>
      <c r="B234" t="str">
        <f>"0730"</f>
        <v>0730</v>
      </c>
      <c r="C234" t="s">
        <v>29</v>
      </c>
      <c r="E234" t="s">
        <v>18</v>
      </c>
      <c r="G234" s="1" t="s">
        <v>30</v>
      </c>
      <c r="H234">
        <v>2010</v>
      </c>
      <c r="I234" t="s">
        <v>21</v>
      </c>
      <c r="J234" t="s">
        <v>31</v>
      </c>
    </row>
    <row r="235" spans="1:10" ht="45">
      <c r="A235" t="str">
        <f t="shared" si="6"/>
        <v>2015-08-01</v>
      </c>
      <c r="B235" t="str">
        <f>"0800"</f>
        <v>0800</v>
      </c>
      <c r="C235" t="s">
        <v>32</v>
      </c>
      <c r="E235" t="s">
        <v>18</v>
      </c>
      <c r="G235" s="1" t="s">
        <v>329</v>
      </c>
      <c r="H235">
        <v>0</v>
      </c>
      <c r="I235" t="s">
        <v>15</v>
      </c>
      <c r="J235" t="s">
        <v>26</v>
      </c>
    </row>
    <row r="236" spans="1:10" ht="45">
      <c r="A236" t="str">
        <f t="shared" si="6"/>
        <v>2015-08-01</v>
      </c>
      <c r="B236" t="str">
        <f>"0830"</f>
        <v>0830</v>
      </c>
      <c r="C236" t="s">
        <v>34</v>
      </c>
      <c r="E236" t="s">
        <v>18</v>
      </c>
      <c r="G236" s="1" t="s">
        <v>35</v>
      </c>
      <c r="H236">
        <v>2011</v>
      </c>
      <c r="I236" t="s">
        <v>15</v>
      </c>
      <c r="J236" t="s">
        <v>36</v>
      </c>
    </row>
    <row r="237" spans="1:10" ht="45">
      <c r="A237" t="str">
        <f t="shared" si="6"/>
        <v>2015-08-01</v>
      </c>
      <c r="B237" t="str">
        <f>"0900"</f>
        <v>0900</v>
      </c>
      <c r="C237" t="s">
        <v>37</v>
      </c>
      <c r="E237" t="s">
        <v>18</v>
      </c>
      <c r="G237" s="1" t="s">
        <v>38</v>
      </c>
      <c r="H237">
        <v>0</v>
      </c>
      <c r="I237" t="s">
        <v>21</v>
      </c>
      <c r="J237" t="s">
        <v>39</v>
      </c>
    </row>
    <row r="238" spans="1:10" ht="45">
      <c r="A238" t="str">
        <f t="shared" si="6"/>
        <v>2015-08-01</v>
      </c>
      <c r="B238" t="str">
        <f>"0915"</f>
        <v>0915</v>
      </c>
      <c r="C238" t="s">
        <v>37</v>
      </c>
      <c r="E238" t="s">
        <v>18</v>
      </c>
      <c r="G238" s="1" t="s">
        <v>38</v>
      </c>
      <c r="H238">
        <v>0</v>
      </c>
      <c r="I238" t="s">
        <v>21</v>
      </c>
      <c r="J238" t="s">
        <v>39</v>
      </c>
    </row>
    <row r="239" spans="1:10" ht="45">
      <c r="A239" t="str">
        <f t="shared" si="6"/>
        <v>2015-08-01</v>
      </c>
      <c r="B239" t="str">
        <f>"0930"</f>
        <v>0930</v>
      </c>
      <c r="C239" t="s">
        <v>27</v>
      </c>
      <c r="E239" t="s">
        <v>18</v>
      </c>
      <c r="G239" s="1" t="s">
        <v>28</v>
      </c>
      <c r="H239">
        <v>0</v>
      </c>
      <c r="I239" t="s">
        <v>14</v>
      </c>
      <c r="J239" t="s">
        <v>36</v>
      </c>
    </row>
    <row r="240" spans="1:10" ht="45">
      <c r="A240" t="str">
        <f t="shared" si="6"/>
        <v>2015-08-01</v>
      </c>
      <c r="B240" t="str">
        <f>"1000"</f>
        <v>1000</v>
      </c>
      <c r="C240" t="s">
        <v>106</v>
      </c>
      <c r="D240" t="s">
        <v>304</v>
      </c>
      <c r="E240" t="s">
        <v>18</v>
      </c>
      <c r="G240" s="1" t="s">
        <v>303</v>
      </c>
      <c r="H240">
        <v>0</v>
      </c>
      <c r="I240" t="s">
        <v>14</v>
      </c>
      <c r="J240" t="s">
        <v>36</v>
      </c>
    </row>
    <row r="241" spans="1:10" ht="45">
      <c r="A241" t="str">
        <f t="shared" si="6"/>
        <v>2015-08-01</v>
      </c>
      <c r="B241" t="str">
        <f>"1030"</f>
        <v>1030</v>
      </c>
      <c r="C241" t="s">
        <v>267</v>
      </c>
      <c r="E241" t="s">
        <v>44</v>
      </c>
      <c r="G241" s="1" t="s">
        <v>268</v>
      </c>
      <c r="H241">
        <v>2015</v>
      </c>
      <c r="I241" t="s">
        <v>15</v>
      </c>
      <c r="J241" t="s">
        <v>269</v>
      </c>
    </row>
    <row r="242" spans="1:10" ht="45">
      <c r="A242" t="str">
        <f t="shared" si="6"/>
        <v>2015-08-01</v>
      </c>
      <c r="B242" t="str">
        <f>"1200"</f>
        <v>1200</v>
      </c>
      <c r="C242" t="s">
        <v>43</v>
      </c>
      <c r="E242" t="s">
        <v>44</v>
      </c>
      <c r="G242" s="1" t="s">
        <v>45</v>
      </c>
      <c r="H242">
        <v>2015</v>
      </c>
      <c r="I242" t="s">
        <v>15</v>
      </c>
      <c r="J242" t="s">
        <v>46</v>
      </c>
    </row>
    <row r="243" spans="1:10" ht="15">
      <c r="A243" t="str">
        <f t="shared" si="6"/>
        <v>2015-08-01</v>
      </c>
      <c r="B243" t="str">
        <f>"1230"</f>
        <v>1230</v>
      </c>
      <c r="C243" t="s">
        <v>330</v>
      </c>
      <c r="E243" t="s">
        <v>44</v>
      </c>
      <c r="G243" s="1" t="s">
        <v>206</v>
      </c>
      <c r="H243">
        <v>0</v>
      </c>
      <c r="I243" t="s">
        <v>14</v>
      </c>
      <c r="J243" t="s">
        <v>83</v>
      </c>
    </row>
    <row r="244" spans="1:10" ht="30">
      <c r="A244" t="str">
        <f t="shared" si="6"/>
        <v>2015-08-01</v>
      </c>
      <c r="B244" t="str">
        <f>"1500"</f>
        <v>1500</v>
      </c>
      <c r="C244" t="s">
        <v>166</v>
      </c>
      <c r="D244" t="s">
        <v>332</v>
      </c>
      <c r="E244" t="s">
        <v>18</v>
      </c>
      <c r="G244" s="1" t="s">
        <v>331</v>
      </c>
      <c r="H244">
        <v>2013</v>
      </c>
      <c r="I244" t="s">
        <v>15</v>
      </c>
      <c r="J244" t="s">
        <v>70</v>
      </c>
    </row>
    <row r="245" spans="1:10" ht="15">
      <c r="A245" t="str">
        <f t="shared" si="6"/>
        <v>2015-08-01</v>
      </c>
      <c r="B245" t="str">
        <f>"1515"</f>
        <v>1515</v>
      </c>
      <c r="C245" t="s">
        <v>166</v>
      </c>
      <c r="D245" t="s">
        <v>334</v>
      </c>
      <c r="E245" t="s">
        <v>18</v>
      </c>
      <c r="G245" s="1" t="s">
        <v>333</v>
      </c>
      <c r="H245">
        <v>2013</v>
      </c>
      <c r="I245" t="s">
        <v>15</v>
      </c>
      <c r="J245" t="s">
        <v>70</v>
      </c>
    </row>
    <row r="246" spans="1:10" ht="30">
      <c r="A246" t="str">
        <f t="shared" si="6"/>
        <v>2015-08-01</v>
      </c>
      <c r="B246" t="str">
        <f>"1530"</f>
        <v>1530</v>
      </c>
      <c r="C246" t="s">
        <v>171</v>
      </c>
      <c r="D246" t="s">
        <v>336</v>
      </c>
      <c r="E246" t="s">
        <v>11</v>
      </c>
      <c r="F246" t="s">
        <v>125</v>
      </c>
      <c r="G246" s="1" t="s">
        <v>335</v>
      </c>
      <c r="H246">
        <v>2013</v>
      </c>
      <c r="I246" t="s">
        <v>15</v>
      </c>
      <c r="J246" t="s">
        <v>70</v>
      </c>
    </row>
    <row r="247" spans="1:10" ht="45">
      <c r="A247" t="str">
        <f t="shared" si="6"/>
        <v>2015-08-01</v>
      </c>
      <c r="B247" t="str">
        <f>"1545"</f>
        <v>1545</v>
      </c>
      <c r="C247" t="s">
        <v>171</v>
      </c>
      <c r="D247" t="s">
        <v>338</v>
      </c>
      <c r="E247" t="s">
        <v>18</v>
      </c>
      <c r="F247" t="s">
        <v>125</v>
      </c>
      <c r="G247" s="1" t="s">
        <v>337</v>
      </c>
      <c r="H247">
        <v>2013</v>
      </c>
      <c r="I247" t="s">
        <v>15</v>
      </c>
      <c r="J247" t="s">
        <v>70</v>
      </c>
    </row>
    <row r="248" spans="1:10" ht="45">
      <c r="A248" t="str">
        <f t="shared" si="6"/>
        <v>2015-08-01</v>
      </c>
      <c r="B248" t="str">
        <f>"1600"</f>
        <v>1600</v>
      </c>
      <c r="C248" t="s">
        <v>176</v>
      </c>
      <c r="D248" t="s">
        <v>340</v>
      </c>
      <c r="E248" t="s">
        <v>18</v>
      </c>
      <c r="G248" s="1" t="s">
        <v>339</v>
      </c>
      <c r="H248">
        <v>0</v>
      </c>
      <c r="I248" t="s">
        <v>14</v>
      </c>
      <c r="J248" t="s">
        <v>70</v>
      </c>
    </row>
    <row r="249" spans="1:10" ht="30">
      <c r="A249" t="str">
        <f t="shared" si="6"/>
        <v>2015-08-01</v>
      </c>
      <c r="B249" t="str">
        <f>"1615"</f>
        <v>1615</v>
      </c>
      <c r="C249" t="s">
        <v>176</v>
      </c>
      <c r="D249" t="s">
        <v>342</v>
      </c>
      <c r="E249" t="s">
        <v>18</v>
      </c>
      <c r="G249" s="1" t="s">
        <v>341</v>
      </c>
      <c r="H249">
        <v>0</v>
      </c>
      <c r="I249" t="s">
        <v>14</v>
      </c>
      <c r="J249" t="s">
        <v>160</v>
      </c>
    </row>
    <row r="250" spans="1:10" ht="45">
      <c r="A250" t="str">
        <f t="shared" si="6"/>
        <v>2015-08-01</v>
      </c>
      <c r="B250" t="str">
        <f>"1630"</f>
        <v>1630</v>
      </c>
      <c r="C250" t="s">
        <v>68</v>
      </c>
      <c r="D250" t="s">
        <v>344</v>
      </c>
      <c r="E250" t="s">
        <v>18</v>
      </c>
      <c r="G250" s="1" t="s">
        <v>343</v>
      </c>
      <c r="H250">
        <v>2013</v>
      </c>
      <c r="I250" t="s">
        <v>15</v>
      </c>
      <c r="J250" t="s">
        <v>70</v>
      </c>
    </row>
    <row r="251" spans="1:10" ht="45">
      <c r="A251" t="str">
        <f t="shared" si="6"/>
        <v>2015-08-01</v>
      </c>
      <c r="B251" t="str">
        <f>"1645"</f>
        <v>1645</v>
      </c>
      <c r="C251" t="s">
        <v>68</v>
      </c>
      <c r="D251" t="s">
        <v>346</v>
      </c>
      <c r="E251" t="s">
        <v>18</v>
      </c>
      <c r="G251" s="1" t="s">
        <v>345</v>
      </c>
      <c r="H251">
        <v>2013</v>
      </c>
      <c r="I251" t="s">
        <v>15</v>
      </c>
      <c r="J251" t="s">
        <v>70</v>
      </c>
    </row>
    <row r="252" spans="1:10" ht="45">
      <c r="A252" t="str">
        <f t="shared" si="6"/>
        <v>2015-08-01</v>
      </c>
      <c r="B252" t="str">
        <f>"1700"</f>
        <v>1700</v>
      </c>
      <c r="C252" t="s">
        <v>78</v>
      </c>
      <c r="D252" t="s">
        <v>348</v>
      </c>
      <c r="E252" t="s">
        <v>11</v>
      </c>
      <c r="G252" s="1" t="s">
        <v>347</v>
      </c>
      <c r="H252">
        <v>0</v>
      </c>
      <c r="I252" t="s">
        <v>15</v>
      </c>
      <c r="J252" t="s">
        <v>70</v>
      </c>
    </row>
    <row r="253" spans="1:10" ht="45">
      <c r="A253" t="str">
        <f t="shared" si="6"/>
        <v>2015-08-01</v>
      </c>
      <c r="B253" t="str">
        <f>"1715"</f>
        <v>1715</v>
      </c>
      <c r="C253" t="s">
        <v>78</v>
      </c>
      <c r="D253" t="s">
        <v>350</v>
      </c>
      <c r="E253" t="s">
        <v>18</v>
      </c>
      <c r="G253" s="1" t="s">
        <v>349</v>
      </c>
      <c r="H253">
        <v>0</v>
      </c>
      <c r="I253" t="s">
        <v>15</v>
      </c>
      <c r="J253" t="s">
        <v>70</v>
      </c>
    </row>
    <row r="254" spans="1:10" ht="45">
      <c r="A254" t="str">
        <f t="shared" si="6"/>
        <v>2015-08-01</v>
      </c>
      <c r="B254" t="str">
        <f>"1730"</f>
        <v>1730</v>
      </c>
      <c r="C254" t="s">
        <v>43</v>
      </c>
      <c r="E254" t="s">
        <v>44</v>
      </c>
      <c r="G254" s="1" t="s">
        <v>45</v>
      </c>
      <c r="H254">
        <v>2015</v>
      </c>
      <c r="I254" t="s">
        <v>15</v>
      </c>
      <c r="J254" t="s">
        <v>46</v>
      </c>
    </row>
    <row r="255" spans="1:10" ht="45">
      <c r="A255" t="str">
        <f t="shared" si="6"/>
        <v>2015-08-01</v>
      </c>
      <c r="B255" t="str">
        <f>"1800"</f>
        <v>1800</v>
      </c>
      <c r="C255" t="s">
        <v>351</v>
      </c>
      <c r="E255" t="s">
        <v>44</v>
      </c>
      <c r="G255" s="1" t="s">
        <v>352</v>
      </c>
      <c r="H255">
        <v>2015</v>
      </c>
      <c r="I255" t="s">
        <v>73</v>
      </c>
      <c r="J255" t="s">
        <v>83</v>
      </c>
    </row>
    <row r="256" spans="1:10" ht="45">
      <c r="A256" t="str">
        <f t="shared" si="6"/>
        <v>2015-08-01</v>
      </c>
      <c r="B256" t="str">
        <f>"1930"</f>
        <v>1930</v>
      </c>
      <c r="C256" t="s">
        <v>353</v>
      </c>
      <c r="E256" t="s">
        <v>11</v>
      </c>
      <c r="G256" s="1" t="s">
        <v>354</v>
      </c>
      <c r="H256">
        <v>2004</v>
      </c>
      <c r="I256" t="s">
        <v>14</v>
      </c>
      <c r="J256" t="s">
        <v>355</v>
      </c>
    </row>
    <row r="257" spans="1:10" ht="15">
      <c r="A257" t="str">
        <f t="shared" si="6"/>
        <v>2015-08-01</v>
      </c>
      <c r="B257" t="str">
        <f>"2030"</f>
        <v>2030</v>
      </c>
      <c r="C257" t="s">
        <v>356</v>
      </c>
      <c r="D257" t="s">
        <v>358</v>
      </c>
      <c r="E257" t="s">
        <v>18</v>
      </c>
      <c r="G257" s="1" t="s">
        <v>357</v>
      </c>
      <c r="H257">
        <v>0</v>
      </c>
      <c r="I257" t="s">
        <v>15</v>
      </c>
      <c r="J257" t="s">
        <v>49</v>
      </c>
    </row>
    <row r="258" spans="1:10" ht="45">
      <c r="A258" t="str">
        <f t="shared" si="6"/>
        <v>2015-08-01</v>
      </c>
      <c r="B258" t="str">
        <f>"2130"</f>
        <v>2130</v>
      </c>
      <c r="C258" t="s">
        <v>359</v>
      </c>
      <c r="D258" t="s">
        <v>14</v>
      </c>
      <c r="E258" t="s">
        <v>95</v>
      </c>
      <c r="F258" t="s">
        <v>360</v>
      </c>
      <c r="G258" s="1" t="s">
        <v>361</v>
      </c>
      <c r="H258">
        <v>1987</v>
      </c>
      <c r="I258" t="s">
        <v>15</v>
      </c>
      <c r="J258" t="s">
        <v>362</v>
      </c>
    </row>
    <row r="259" spans="1:10" ht="30">
      <c r="A259" t="str">
        <f t="shared" si="6"/>
        <v>2015-08-01</v>
      </c>
      <c r="B259" t="str">
        <f>"2315"</f>
        <v>2315</v>
      </c>
      <c r="C259" t="s">
        <v>363</v>
      </c>
      <c r="E259" t="s">
        <v>11</v>
      </c>
      <c r="G259" s="1" t="s">
        <v>364</v>
      </c>
      <c r="H259">
        <v>0</v>
      </c>
      <c r="I259" t="s">
        <v>21</v>
      </c>
      <c r="J259" t="s">
        <v>31</v>
      </c>
    </row>
    <row r="260" spans="1:10" ht="45">
      <c r="A260" t="str">
        <f t="shared" si="6"/>
        <v>2015-08-01</v>
      </c>
      <c r="B260" t="str">
        <f>"2345"</f>
        <v>2345</v>
      </c>
      <c r="C260" t="s">
        <v>353</v>
      </c>
      <c r="E260" t="s">
        <v>11</v>
      </c>
      <c r="G260" s="1" t="s">
        <v>354</v>
      </c>
      <c r="H260">
        <v>2004</v>
      </c>
      <c r="I260" t="s">
        <v>14</v>
      </c>
      <c r="J260" t="s">
        <v>355</v>
      </c>
    </row>
    <row r="261" spans="1:10" ht="45">
      <c r="A261" t="str">
        <f>"2015-08-02"</f>
        <v>2015-08-02</v>
      </c>
      <c r="B261" t="str">
        <f>"0045"</f>
        <v>0045</v>
      </c>
      <c r="C261" t="s">
        <v>359</v>
      </c>
      <c r="E261" t="s">
        <v>95</v>
      </c>
      <c r="F261" t="s">
        <v>360</v>
      </c>
      <c r="G261" s="1" t="s">
        <v>361</v>
      </c>
      <c r="H261">
        <v>1987</v>
      </c>
      <c r="I261" t="s">
        <v>15</v>
      </c>
      <c r="J261" t="s">
        <v>362</v>
      </c>
    </row>
    <row r="262" spans="1:10" ht="45">
      <c r="A262" t="str">
        <f>"2015-08-02"</f>
        <v>2015-08-02</v>
      </c>
      <c r="B262" t="str">
        <f>"0230"</f>
        <v>0230</v>
      </c>
      <c r="C262" t="s">
        <v>323</v>
      </c>
      <c r="E262" t="s">
        <v>11</v>
      </c>
      <c r="F262" t="s">
        <v>104</v>
      </c>
      <c r="G262" s="1" t="s">
        <v>324</v>
      </c>
      <c r="H262">
        <v>2013</v>
      </c>
      <c r="I262" t="s">
        <v>15</v>
      </c>
      <c r="J262" t="s">
        <v>26</v>
      </c>
    </row>
    <row r="263" spans="1:10" ht="30">
      <c r="A263" t="str">
        <f>"2015-08-02"</f>
        <v>2015-08-02</v>
      </c>
      <c r="B263" t="str">
        <f>"0300"</f>
        <v>0300</v>
      </c>
      <c r="C263" t="s">
        <v>365</v>
      </c>
      <c r="E263" t="s">
        <v>11</v>
      </c>
      <c r="G263" s="1" t="s">
        <v>366</v>
      </c>
      <c r="H263">
        <v>2012</v>
      </c>
      <c r="I263" t="s">
        <v>15</v>
      </c>
      <c r="J263" t="s">
        <v>367</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SBS</cp:lastModifiedBy>
  <dcterms:created xsi:type="dcterms:W3CDTF">2015-07-07T09:59:20Z</dcterms:created>
  <dcterms:modified xsi:type="dcterms:W3CDTF">2015-07-10T01:22:46Z</dcterms:modified>
  <cp:category/>
  <cp:version/>
  <cp:contentType/>
  <cp:contentStatus/>
</cp:coreProperties>
</file>