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569914" sheetId="1" r:id="rId1"/>
  </sheets>
  <definedNames/>
  <calcPr fullCalcOnLoad="1"/>
</workbook>
</file>

<file path=xl/sharedStrings.xml><?xml version="1.0" encoding="utf-8"?>
<sst xmlns="http://schemas.openxmlformats.org/spreadsheetml/2006/main" count="1456" uniqueCount="339">
  <si>
    <t>Date</t>
  </si>
  <si>
    <t>Start Time</t>
  </si>
  <si>
    <t>Title</t>
  </si>
  <si>
    <t>Classification</t>
  </si>
  <si>
    <t>Consumer Advice</t>
  </si>
  <si>
    <t>Digital Epg Synpopsis</t>
  </si>
  <si>
    <t>Episode Title</t>
  </si>
  <si>
    <t>Year of Production</t>
  </si>
  <si>
    <t>Country of Origin</t>
  </si>
  <si>
    <t>Nominal Length</t>
  </si>
  <si>
    <t>Volumz</t>
  </si>
  <si>
    <t>PG</t>
  </si>
  <si>
    <t>Hosted by Alec Doomadgee, Volumz brings you music and interviews highlighting the best of the Australian Indigenous music scene.</t>
  </si>
  <si>
    <t xml:space="preserve"> </t>
  </si>
  <si>
    <t>AUSTRALIA</t>
  </si>
  <si>
    <t>55mins</t>
  </si>
  <si>
    <t>G</t>
  </si>
  <si>
    <t>Host Patrick Mau, aka Torres Strait Island hip-hop artist MauPower, is joined on the Volumz lounge by Joe Geia, Microwave Jenny and the Iwantja Band.</t>
  </si>
  <si>
    <t>Joe Geia, Micro Jenny And Iwantja Band</t>
  </si>
  <si>
    <t>89mins</t>
  </si>
  <si>
    <t>58mins</t>
  </si>
  <si>
    <t>Hyundai A-League: ADEL V MELB V Live</t>
  </si>
  <si>
    <t>Round 2: Melb Vic V Adel Utd - The Hyundai A-League, Australia's premier football competition, continues on SBS ONE, when Melbourne Victory take on Adelaide United live from Adelaide Oval. #sbsaleague</t>
  </si>
  <si>
    <t>A-League Live Round 2: Adelaide United V Melbourne Victory</t>
  </si>
  <si>
    <t>90mins</t>
  </si>
  <si>
    <t>NITV News Week In Review</t>
  </si>
  <si>
    <t>NITV National News features the rich diversity of contemporary life within Aboriginal and Torres Strait Islander communities, broadening and redefining the news and current affairs landscape.</t>
  </si>
  <si>
    <t>NITV News Week In Review 2014 42</t>
  </si>
  <si>
    <t>25mins</t>
  </si>
  <si>
    <t>Living Black</t>
  </si>
  <si>
    <t>NC</t>
  </si>
  <si>
    <t>Australia's leading Indigenous news and current affairs show, returns to uncover the real issues behind the headlines to tell vital Indigenous stories important to all Australians. #livingblacksbs</t>
  </si>
  <si>
    <t>Living Black Series 21 Ep 5</t>
  </si>
  <si>
    <t>Muddy Waters</t>
  </si>
  <si>
    <t>The Great Barrier Reef is dying. This is the story of a small community facing the challenges of change and responsibility. Can anything be done to save one of the world's greatest natural treasures?</t>
  </si>
  <si>
    <t>52mins</t>
  </si>
  <si>
    <t>44mins</t>
  </si>
  <si>
    <t>Rugby League 2014: 44th Annual Koori Knockout 2</t>
  </si>
  <si>
    <t>Grassroots rugby league at its best at the 44th Annual Koori Knockout from Raymond Terace, NSW.</t>
  </si>
  <si>
    <t>60mins</t>
  </si>
  <si>
    <t>Unearthed</t>
  </si>
  <si>
    <t>Edwin is well known in the Kimberley art circles for his vivid depiction in his abstract art of his stories from country often accompanied with his own interpretive poetry from his dreams.</t>
  </si>
  <si>
    <t>Edwin Mulligan</t>
  </si>
  <si>
    <t>14mins</t>
  </si>
  <si>
    <t>Alison Whittaker is a proud young Indigenous woman, studying Arts/Law at UTS, and currently holds the position of woman officer at UTS.</t>
  </si>
  <si>
    <t>Alison Whittaker</t>
  </si>
  <si>
    <t>13mins</t>
  </si>
  <si>
    <t>Double Trouble</t>
  </si>
  <si>
    <t>Double Trouble is a light-hearted comedy drama about twins who were separated at birth, yet one day find themselves face to face. The twins' chance meeting changes many people's lives.</t>
  </si>
  <si>
    <t>Water Hole, The</t>
  </si>
  <si>
    <t>23mins</t>
  </si>
  <si>
    <t>Te Kaea 2014</t>
  </si>
  <si>
    <t>When it happens in the Maori world, you’ll hear about it on Te Kaea first. This is Maori Television’s flagship news program's week in review, featuring local, national and international stories.</t>
  </si>
  <si>
    <t>Te Kaea 2014 42</t>
  </si>
  <si>
    <t>NEW ZEALAND</t>
  </si>
  <si>
    <t>30mins</t>
  </si>
  <si>
    <t>Around The Traps</t>
  </si>
  <si>
    <t>We wrap up what is happening around Australia in our communities in arts and culture. Hosted by Alan Clarke and Mayrah Sonter.</t>
  </si>
  <si>
    <t>Around The Traps Series 2 Ep 9</t>
  </si>
  <si>
    <t>54mins</t>
  </si>
  <si>
    <t>Ngurra</t>
  </si>
  <si>
    <t>Senior Nguriny clan member, Tim Douglas, leads an on-country trip with family to Old Woodbrook, the place where his people lived and worked for many years.</t>
  </si>
  <si>
    <t>Nguriny</t>
  </si>
  <si>
    <t>James Doyle shares his passion for his cultural heritage, through the arts speaking in language, song, dance and painting.</t>
  </si>
  <si>
    <t>Mula Murdi</t>
  </si>
  <si>
    <t>Awaken</t>
  </si>
  <si>
    <t>Award winning journalist Stan Grant hosts a half hour panel show, putting Aboriginal and Torres Strait Islander issues under the microscope.</t>
  </si>
  <si>
    <t>Awaken 2014 29</t>
  </si>
  <si>
    <t>Kriol Kitchen</t>
  </si>
  <si>
    <t>Gubinge Jam with Bush Fig &amp; Bush Fig Cup Cakes with a Bush Passion Fruit Icing: Ali &amp; Mitch join their cousin Pat to learn how to whip up some sweet treats using local bush fruits found in the region.</t>
  </si>
  <si>
    <t>Broome: Pat Torres</t>
  </si>
  <si>
    <t>27mins</t>
  </si>
  <si>
    <t>Talking Language Series 1</t>
  </si>
  <si>
    <t xml:space="preserve">Talking Language with Ernie Dingo is a personal journey providing a unique understanding of how knowledge of Aboriginal languages is shaped by ancestral connections to the land, stars, water, sea and </t>
  </si>
  <si>
    <t>Vicki Couzens</t>
  </si>
  <si>
    <t>All Our Relations</t>
  </si>
  <si>
    <t>6 Indigneous celebrities,6 journeys into the past, 6 inspiring stories featuring Canadian Aboriginal Celebrities we learn how the experiences of thier ancestors shaped these outstanding individuals.</t>
  </si>
  <si>
    <t>Douglas Cardinal</t>
  </si>
  <si>
    <t>CANADA</t>
  </si>
  <si>
    <t>22mins</t>
  </si>
  <si>
    <t>Primal</t>
  </si>
  <si>
    <t>MA</t>
  </si>
  <si>
    <t>A group of friends travel into the bush to view ancient cave paintings but soon find a horrible sickness gripping one of their own, which leaves them with nothing in their mind but a primal blood lust</t>
  </si>
  <si>
    <t>83mins</t>
  </si>
  <si>
    <t>Mamu (2012) Short FIlm</t>
  </si>
  <si>
    <t>Mamu tells the story of a young man who disregards ancient customs, and must face the terrifying consequences. A film about right and wrong, the past and the future, the new and the old.</t>
  </si>
  <si>
    <t>Mamu</t>
  </si>
  <si>
    <t>9mins</t>
  </si>
  <si>
    <t>Dead Creek</t>
  </si>
  <si>
    <t>11mins</t>
  </si>
  <si>
    <t>Whistle In The Wind</t>
  </si>
  <si>
    <t>An adorable short drama about a Bolivian boy and his Llama</t>
  </si>
  <si>
    <t>USA</t>
  </si>
  <si>
    <t>15mins</t>
  </si>
  <si>
    <t>57mins</t>
  </si>
  <si>
    <t>Welcome To Wapos Bay</t>
  </si>
  <si>
    <t>The kids of Wapos Bay love adventure and their playground is a vast area that's been home to their Cree ancestors for millennia. As they explore the world around them, they learn respect &amp; cooperation</t>
  </si>
  <si>
    <t>Alls Fair</t>
  </si>
  <si>
    <t>Raven Tales</t>
  </si>
  <si>
    <t>Raven Tales is targeted at school-age children and their families to introduce Aboriginal Canadian cultural beliefs in a humorous and entertaining way.</t>
  </si>
  <si>
    <t>Bushwhacked</t>
  </si>
  <si>
    <t>Brandon takes Kayne to the Great Barrier Reef to track down one of the greatest sights in the animals kingdom: baby turtles racing for the sea minutes after they are born.</t>
  </si>
  <si>
    <t>Turtles</t>
  </si>
  <si>
    <t>Move It Mob Style</t>
  </si>
  <si>
    <t>We're here to get you moving and keeping fit and healthy. So get your mum, dad, brothers, sisters, aunties and uncles wherever you are to come and Move it Mob Style!</t>
  </si>
  <si>
    <t>Go Lingo</t>
  </si>
  <si>
    <t>A high energy game show packed with fun and challenges as students aged between 11-12 play a variety of hi-tech games using the latest in touch screen technology. Host Alanah Ahmat.</t>
  </si>
  <si>
    <t>24mins</t>
  </si>
  <si>
    <t>Waabiny Time</t>
  </si>
  <si>
    <t>Djinang, Look! It's a yongka, a kangaroo. And can you see the wetj, the emu full of feathers</t>
  </si>
  <si>
    <t>26mins</t>
  </si>
  <si>
    <t xml:space="preserve">Move It Mob Style </t>
  </si>
  <si>
    <t>Tipi Tales</t>
  </si>
  <si>
    <t>Set in the crook of a forest, Tipi Tales are adventures in story and song, where Elizabeth, Junior, Russell and Sam play and grow together.</t>
  </si>
  <si>
    <t>Mocassin Games</t>
  </si>
  <si>
    <t>Knowledge, Painting And Country</t>
  </si>
  <si>
    <t>This film is about the culture of Western Arnhem Land, it takes us on a journey to meet two of the region's most highly respected elders. We should all listen carefully.</t>
  </si>
  <si>
    <t>36mins</t>
  </si>
  <si>
    <t>mins</t>
  </si>
  <si>
    <t>NITV News</t>
  </si>
  <si>
    <t>Tangaroa With Pio</t>
  </si>
  <si>
    <t>A fun and informative bilingual fishing programme following Pio on his ocean-oriented escapades around the coastal communities of Aotearoa as well as the Pacific Islands.</t>
  </si>
  <si>
    <t>Surviving</t>
  </si>
  <si>
    <t>Arrernte woman Elva Tapangati has lived in Adelaide as a young child. Removed from Hermannsburg NT, she was brought up in a home to Karn Independent life as a blind woman.</t>
  </si>
  <si>
    <t>Elva Tapangati</t>
  </si>
  <si>
    <t>Jeff lives in Alice Springs. Jeff is a talented musician and singer songwriter. But where did Jeff come from? Why settle in Alice Springs? Where are his mob from?</t>
  </si>
  <si>
    <t>Jeff Robinson</t>
  </si>
  <si>
    <t>Kai Time On The Road</t>
  </si>
  <si>
    <t>This series is about eating fresh, local, Maori and organic food. Professional Chef Peter Peeti is a masterful hunter and fisherman equally at home in the bush as he is in the kitchen.</t>
  </si>
  <si>
    <t>Marae Master Chef</t>
  </si>
  <si>
    <t>Rodeo: Life On The Circuit</t>
  </si>
  <si>
    <t xml:space="preserve">a l v </t>
  </si>
  <si>
    <t>1 million dollars, 14 competitors, 60 rodeos and not everyone will survive. We take viewers into the world of what ranks as one of the most dangerous sports in North America</t>
  </si>
  <si>
    <t>Zane Saunders is a man who is proud of his Identity and Culture and embraces Kuranda in Far North Queensland as his spiritual home.</t>
  </si>
  <si>
    <t>Zane Saunders</t>
  </si>
  <si>
    <t>Mataku</t>
  </si>
  <si>
    <t>M</t>
  </si>
  <si>
    <t xml:space="preserve">a </t>
  </si>
  <si>
    <t>A rocky outcrop, once the sit of a bloody killing, carries a curse, bringing heartbreak and tragedy to the family that farm the land.</t>
  </si>
  <si>
    <t>Rocks, The</t>
  </si>
  <si>
    <t>21mins</t>
  </si>
  <si>
    <t>A friends' fishing trip proves fatal when the men land on a sacred island</t>
  </si>
  <si>
    <t>Fishing Trip, The</t>
  </si>
  <si>
    <t>Arctic Air</t>
  </si>
  <si>
    <t xml:space="preserve">a v </t>
  </si>
  <si>
    <t>Set in the booming Arctic this drama series follows the adventures of a maverick airline and the unconventional family who run it. The vast terrain and unforgiving climate mean the stakes are sky-high</t>
  </si>
  <si>
    <t>Bombs Away</t>
  </si>
  <si>
    <t>43mins</t>
  </si>
  <si>
    <t>The 42nd Annual Koori Knockout</t>
  </si>
  <si>
    <t>North West Barbarians Vs Mt Druitt All Blacks - Join Brad Cook and Luke Carroll at the 42nd Koori Knockout in Raymond Terrace for all the grass roots rugby league action.</t>
  </si>
  <si>
    <t>North West Barbarians Vs Mt Druitt All Blacks</t>
  </si>
  <si>
    <t>46mins</t>
  </si>
  <si>
    <t>Ella 7's 2009</t>
  </si>
  <si>
    <t>Yolngu 7s v Graduates, Nth United v Dubbo Rhinos, Country King Browns v Kelly Breed, Coffs v Uni West Syd.</t>
  </si>
  <si>
    <t>2011 Lightning Cup</t>
  </si>
  <si>
    <t>Top End grassroots AFL at its best.</t>
  </si>
  <si>
    <t>Trucking Yard Vs Mt Allen</t>
  </si>
  <si>
    <t>Murri Rugby League Carnival 2012</t>
  </si>
  <si>
    <t>Northern Territory  Brotherhood V Ipswich Diggers -  Join Djuro Sen at the Murri Rugby League carnival for two days of the best QLD rugby league.</t>
  </si>
  <si>
    <t>Northern Territory  Brotherhood V Ipswich Diggers</t>
  </si>
  <si>
    <t>40mins</t>
  </si>
  <si>
    <t>Away From Country</t>
  </si>
  <si>
    <t>Away From Country captures the essence of Indigenous excellence on and off the sporting field and highlights the journeys of our Indigenous sportspeople.</t>
  </si>
  <si>
    <t>Patty Mills: Out Of The Shadows</t>
  </si>
  <si>
    <t>Fusion With Casey Donovan</t>
  </si>
  <si>
    <t>Fusion is a lively, cheeky, informative and entertaining show that features new musical talent, clips, performances and interviews. Hosted by Casey Donovan.</t>
  </si>
  <si>
    <t>51mins</t>
  </si>
  <si>
    <t>As The Bannock Browns</t>
  </si>
  <si>
    <t>Brandon challenges Kayne to catch a saltwater croc and attach a satellite tag to it to help rangers keep the local community safe.</t>
  </si>
  <si>
    <t>Saltwater Croc</t>
  </si>
  <si>
    <t>In Noongar Boodgar, Noongar Country there's so much to see. Wano, this way the djet, the flowers and ali bidi, that way you can see the boorn, the trees. Moorditj!</t>
  </si>
  <si>
    <t>I Can't Hear You</t>
  </si>
  <si>
    <t>Cane Toads: Unnatural History</t>
  </si>
  <si>
    <t>In one a bizarre biological blunders, the cane toad was introduced to Australia to save the nation's cane crops from devastation. This humorous film takes a close look at these pests, now a plague.</t>
  </si>
  <si>
    <t>Mabo: Life Of An Island Man</t>
  </si>
  <si>
    <t>Award winning documentary about the private and public stories of a man so passionate about family and home that he fought an entire nation and its legal system.</t>
  </si>
  <si>
    <t>87mins</t>
  </si>
  <si>
    <t>Bobtales</t>
  </si>
  <si>
    <t>An exciting adventure story about how the Noongar people got fire, how the bronze wing pigeons got red whiskers near their beaks and how a special place came to be called Three Springs.</t>
  </si>
  <si>
    <t>Three Springs (The Story Of Cooking)</t>
  </si>
  <si>
    <t>5mins</t>
  </si>
  <si>
    <t>When Waitj the emu was blown up into the sky she had to find a new home. It wasn't easy. The stars let her camp with them, but there was a price to pay.</t>
  </si>
  <si>
    <t>Waitch And The Djindong (Emu  And The Stars)</t>
  </si>
  <si>
    <t>The Noongars and the echidna used to be very good friends, until the echidnas lost the trust of the Noongars. The echidnas were punished and have had long quills ever since.</t>
  </si>
  <si>
    <t>How The Echidna Got Its Quills</t>
  </si>
  <si>
    <t>A tale of how two good friends broke up and had their appearances changed because they were competing with each other instead of working together.</t>
  </si>
  <si>
    <t>Dove And The Mountain Devil, The</t>
  </si>
  <si>
    <t>Desperate Measures</t>
  </si>
  <si>
    <t>Brett Nutley walks the corridors of power and influence within the confines of Queensland's Parliament House. He is their chief Indigenous Liaison Officer and strongly believes in creating change.</t>
  </si>
  <si>
    <t>Corridors - Youth Parliament</t>
  </si>
  <si>
    <t>Cameron Costello is in paradise as he stands on the beautiful shores of Stradbroke.Years on from native title - he and the people are in a fight to regain his Aboriginal rights on their sacred island.</t>
  </si>
  <si>
    <t>Sacred Sands With Cameron Costello</t>
  </si>
  <si>
    <t>Down 2 Earth</t>
  </si>
  <si>
    <t>Down2Earth is a series that celebrates Aboriginal communities around the world that are using traditional knowledge and science to protect their territories.</t>
  </si>
  <si>
    <t>Australian Biography</t>
  </si>
  <si>
    <t>May O'Brien - Educator and writer, May O'Brien discusses her life from her removal to Mount Margaret Aboriginal Mission as a child, to her work as a teacher at that same school.</t>
  </si>
  <si>
    <t>May O'brien</t>
  </si>
  <si>
    <t>Hard Rock Medical</t>
  </si>
  <si>
    <t>The students learn that the miracle of birth is not always magical.</t>
  </si>
  <si>
    <t>Love, Labour, Loss</t>
  </si>
  <si>
    <t>The Boondocks</t>
  </si>
  <si>
    <t xml:space="preserve">a l </t>
  </si>
  <si>
    <t>Huey leads the residents of Woodcrest in a kickball game against a seemingly unbeatable Chinese team, while the game is secretly being funded and rigged by Ed Wuncler and the Chinese mafia.</t>
  </si>
  <si>
    <t>Red Ball, The</t>
  </si>
  <si>
    <t>20mins</t>
  </si>
  <si>
    <t>Netball Test: Australia v New Zealand</t>
  </si>
  <si>
    <t>Live coverage as the Australian Diamonds take on the New Zealand Ferns at Allphones Arena, Sydney, in a Test Match at the International Test Series 2014. #SBSNetball</t>
  </si>
  <si>
    <t>71mins</t>
  </si>
  <si>
    <t>Chocolate Martini</t>
  </si>
  <si>
    <t>The incomparable and much loved Archie Roach, singer, songwriter and story teller of international renown. Aria award winner and icon in indigenous music.</t>
  </si>
  <si>
    <t>Archie Roach</t>
  </si>
  <si>
    <t>Roots Music</t>
  </si>
  <si>
    <t>Leah Flanagan and Dan Sultan perform at the 19th Annual Blues and Roots Festival, Byron Bay.</t>
  </si>
  <si>
    <t>Leah Flanagan And Dan Sultan</t>
  </si>
  <si>
    <t>Mid North Coast Dolphins v Brisbane Rebels, Rosemeadow Eastern v Waterloo Storm No. 2, Nambucca v Coonamble Rams, Toomelah Tigers v Nari Nari Warriors.</t>
  </si>
  <si>
    <t>59mins</t>
  </si>
  <si>
    <t>Bush Bands Bash</t>
  </si>
  <si>
    <t>Bush Bands Bash is the biggest concert on the Alice Springs calendar and one of the most vibrant Indigenous events in Australia.</t>
  </si>
  <si>
    <t>56mins</t>
  </si>
  <si>
    <t>In this show we are presenting a mix of talent with different styles, different sounds and different stories. From Maera Paki, Candice Lorrae and Peter Brandy.</t>
  </si>
  <si>
    <t>Peter, Candice And Maera Paki</t>
  </si>
  <si>
    <t>Guardians</t>
  </si>
  <si>
    <t>Brandon challenges Kayne to swim with Grey Nurse Sharks and to take an underwater photograph in case one day they are gone for good.</t>
  </si>
  <si>
    <t>Grey Nurse Shark</t>
  </si>
  <si>
    <t>Mereny and kep, food and water keep us walang, healthy. How about a yongka stew, a kangaroo stew? Yum yum sounds moorditj!</t>
  </si>
  <si>
    <t>28mins</t>
  </si>
  <si>
    <t>Too Much Noise</t>
  </si>
  <si>
    <t>Ken Thaiday Snr</t>
  </si>
  <si>
    <t>Artist Ken Thaiday Snr takes us on a remarkable journey to Erub in the Torres Strait, home to one of Queensland's most remote communities</t>
  </si>
  <si>
    <t>62mins</t>
  </si>
  <si>
    <t>Te Hapua Tamure</t>
  </si>
  <si>
    <t>Our Footprint</t>
  </si>
  <si>
    <t>Derby in a time when men dominated the political and social scene of this town, we find that a group of women made up of sisters bucked the trend to form an all-female cricket team.</t>
  </si>
  <si>
    <t>Norma Brierley</t>
  </si>
  <si>
    <t>12mins</t>
  </si>
  <si>
    <t>Johnny Moodonuthi Graham was born on Mornington Island and lived on the island with his wife, his five children and his grandchildren. He has had a big life journey and his struggle with alcohol.</t>
  </si>
  <si>
    <t>John Moodonuthi Graham</t>
  </si>
  <si>
    <t>Colour Theory</t>
  </si>
  <si>
    <t>Colour Theory unearths a variety of Contemporary Indigenous Artist and their connection to their art, community and country. An exciting new series hosted by the proclaimed show off, "Richard Bell".</t>
  </si>
  <si>
    <t>Vicky West</t>
  </si>
  <si>
    <t>In The Frame</t>
  </si>
  <si>
    <t>This program hosted by Rhoda Roberts takes us on a journey exploring the lives of our personalities as they talk candidly about their photos. This episode features Street Warriors-Abie and Wok Wright.</t>
  </si>
  <si>
    <t xml:space="preserve">Sisters Inside </t>
  </si>
  <si>
    <t>This documentary runs the viewer through the steps to rehabilitation when re-entering the world once you have served in prison.</t>
  </si>
  <si>
    <t>29mins</t>
  </si>
  <si>
    <t>I Heart My People</t>
  </si>
  <si>
    <t>Starting where we left off, we find ourselves with Margaret, Patrick and Gemma in their line of duty. We also introduce our remaining health care professionals, Dr. McEwan, Stanley and Jeremy.</t>
  </si>
  <si>
    <t>Behind The Heart</t>
  </si>
  <si>
    <t>NITV was launched on 12.12.12 free to air on SBS. This behind scenes documentary captures all the dedication of the NITV team to create 2 hours of live television from the heart of our nation.</t>
  </si>
  <si>
    <t>NITV On The Road: Laura Festival</t>
  </si>
  <si>
    <t>This program showcases performances by the traditional dance groups who were at the Laura Aboriginal Dance Festival 2013 with the Festival coordinator Raymond Blanco giving insight into the event.</t>
  </si>
  <si>
    <t>All Access</t>
  </si>
  <si>
    <t>Brandon challenges Kayne to go out after dark and spot little penguins sneaking out of the sea to feed their babies!</t>
  </si>
  <si>
    <t>Penguins</t>
  </si>
  <si>
    <t>My Moort, my family make me djoorabiny, they make me happy.</t>
  </si>
  <si>
    <t>Family And Friends</t>
  </si>
  <si>
    <t>A big kangaroo loses his friends because of his boastful ways. He makes friends with the moon and they both learn some valuable lessons. A traditional Aboriginal story from southwest Western Australia</t>
  </si>
  <si>
    <t>Younger And Maak (Kangaroo And Moon)</t>
  </si>
  <si>
    <t>Two good friends, the emu and the brolga, both love the eagle. They fight for his affection to the detriment of all three. A Dreaming story from the Djaru tribe in the Kimberley region of WA.</t>
  </si>
  <si>
    <t>Emu, The Brolga And The Eagle, The</t>
  </si>
  <si>
    <t>Wild Waimana</t>
  </si>
  <si>
    <t>Around The Campfire</t>
  </si>
  <si>
    <t>A fascinating documentary about Indigenous women in the game of AFL today, told from the perspective of the first Indigenous and multicultural women's team to play for Australia.</t>
  </si>
  <si>
    <t>Afl In The Blood</t>
  </si>
  <si>
    <t>If you feel it's time to get native, join one of the Kubirri Warra brothers on their beach, mudflat and mangrove walk! Linc and Brendon Walker follow the traditions of their ancestors.</t>
  </si>
  <si>
    <t>Brandon Walker</t>
  </si>
  <si>
    <t>Hunting Aotearoa</t>
  </si>
  <si>
    <t xml:space="preserve">a w </t>
  </si>
  <si>
    <t>Howie meets Ngawai from Opotiki who takes him for a duck shoot. Ngawai is very patient and understanding while Howie gets his eye in. Howie then travels to Owhango to shoot Paradise Duck.</t>
  </si>
  <si>
    <t>Duck Hunt</t>
  </si>
  <si>
    <t>This episode revisits the highlights of the last 12 episodes of series four. It.s a great way to reacquaint and revisit some of the more memorable moments over series four.</t>
  </si>
  <si>
    <t>Highlights</t>
  </si>
  <si>
    <t>Not Just Cricket</t>
  </si>
  <si>
    <t>For the first time an Indigenous cricket team tours India. It's a journey of discovery as they experience a new culture - where cricket is king.</t>
  </si>
  <si>
    <t>Pormpurraw Art</t>
  </si>
  <si>
    <t>We examine the relationship between contemporary art and the Pormpuraaw community's visual traditions. In the Thaayorre and Mungkan languages.</t>
  </si>
  <si>
    <t>Scott Gardiner: The Rookie</t>
  </si>
  <si>
    <t>Ltyentye Apurte Vs Titlikala</t>
  </si>
  <si>
    <t>Murri Rugby League Carnival 2013</t>
  </si>
  <si>
    <t>NITV Sport brings you all the exciting local rugby league action from the 2013 Murri Rugby League Carnival held in Ipswich, Queensland!</t>
  </si>
  <si>
    <t>Ipswich Diggers V Sunshine Coast Bunyas</t>
  </si>
  <si>
    <t>Sisters In League</t>
  </si>
  <si>
    <t xml:space="preserve">a d l </t>
  </si>
  <si>
    <t>Belinda Miller travels with the Cherbourg women's team "The Hornettes" to compete at the Qld Murri Carnival, a major Rugby League competition, and discovers the humor and the passion of these women.</t>
  </si>
  <si>
    <t>Kempsey v Waterloo Storm, Country Brown Kings v Dharawal 7s, Nari Nari Warriors v Waterloo Storm, Coonamble Cougars v Deadly Dead Bulls.</t>
  </si>
  <si>
    <t>As Long As The River Flows</t>
  </si>
  <si>
    <t>In this reverse episode, Kayne challenges Brandon to help save animals that live in the city or get into a spot of bother living alongside humans.</t>
  </si>
  <si>
    <t>Melbourne</t>
  </si>
  <si>
    <t>Moorditj walang, good health is about looking after our bodies every day. It's solid koolangka!</t>
  </si>
  <si>
    <t>Health</t>
  </si>
  <si>
    <t>All About Me</t>
  </si>
  <si>
    <t>Stand Up</t>
  </si>
  <si>
    <t>The New Black</t>
  </si>
  <si>
    <t>This collection of 7short films showcases the rising stars of the Indigenous film industry in Australia. It illustrates diverse storytelling abilities and shares intimate depictions of indigenous life</t>
  </si>
  <si>
    <t>76mins</t>
  </si>
  <si>
    <t>Tatapouri Stingray</t>
  </si>
  <si>
    <t>Samaqan: Water Stories</t>
  </si>
  <si>
    <t>Human connections to water in the indigenous world are a mix of physical and spiritual, often combining pragmatic needs with that which nourishes the soul.</t>
  </si>
  <si>
    <t>Wake Of The Takers, The</t>
  </si>
  <si>
    <t>Indians And Aliens</t>
  </si>
  <si>
    <t>Exploring the remarkable encounters with unidentified flying objects (UFOs) in the vast, remote Cree territory of Northern Quebec. An Aboriginal view of the universe and the unknown.</t>
  </si>
  <si>
    <t>Blackstone</t>
  </si>
  <si>
    <t xml:space="preserve">a s </t>
  </si>
  <si>
    <t>Intense, compelling and confrontational, Blackstone is an unmuted exploration of First Nations' power and politics, unfolding over nine one-hour episodes.</t>
  </si>
  <si>
    <t>Mana Mamau</t>
  </si>
  <si>
    <t xml:space="preserve">v </t>
  </si>
  <si>
    <t>Showcasing the current generation of wrestling talent, the Impact Pro Wrestling circuit is overflowing with passionate and vibrant Maori and Pacific Island athletes.</t>
  </si>
  <si>
    <t>Chocolate Martini features Indigenous bands: Djiva, Thalia, Bob Randall and Bryte MC</t>
  </si>
  <si>
    <t>Djiva, Thalia And Bob Randall</t>
  </si>
  <si>
    <t>This is a very special Chocolate Martini feature, full of Ruby Hunters brilliant music and her stories of her amazing journey.</t>
  </si>
  <si>
    <t>Ruby Hunter</t>
  </si>
  <si>
    <t>Mr. Patterns</t>
  </si>
  <si>
    <t xml:space="preserve">l </t>
  </si>
  <si>
    <t>Papunya Tula art, commonly known as dot painting, is world renowned. This is the story of Geoff Bardon who was a catalyst for what many consider one of the greatest art movements of the 20th century.</t>
  </si>
  <si>
    <t>Jack Cook Jangala represents the best of his generation, comprising the senior law holders and cattle workers who grew up on country, not in communities.</t>
  </si>
  <si>
    <t>Jack Cook</t>
  </si>
  <si>
    <t>Although being away from country and living an urban lifestyle the Gibson's still enjoy going out bush and teaching the young ones how to hunt and gather.</t>
  </si>
  <si>
    <t>Hunters And Gatherers</t>
  </si>
  <si>
    <t>Maori TV's Native Affairs</t>
  </si>
  <si>
    <t>Maori Television's flagship current affairs show, Native Affairs, mixes pre-recorded stories with live interviews and panels, where invited guests discuss the latest events.</t>
  </si>
  <si>
    <t>0mins</t>
  </si>
  <si>
    <t>Luis is a young man living and working in Alice Springs. He keeps himself busy with work and sport.</t>
  </si>
  <si>
    <t>Luis Nankivell</t>
  </si>
  <si>
    <t>It's an inspirational story about an indigenous law student striving to become a criminal defence lawyer to help indigenous people and their community fight for justice.</t>
  </si>
  <si>
    <t>Tattooed Lawyer With Jai Rose, The</t>
  </si>
  <si>
    <t>On Sacred Ground</t>
  </si>
  <si>
    <t>The story behind the Noonkanbah dispute and the struggle to stop mining in the Kimberley region of Western Australia in the late 1970s</t>
  </si>
  <si>
    <t>afghan cameleer australia</t>
  </si>
  <si>
    <t>Explores the historic relationship between the desert and Afghani immigrants in Aboriginal Australia.</t>
  </si>
  <si>
    <t>Afghan Cameleer Australia</t>
  </si>
  <si>
    <t>Return To Goree</t>
  </si>
  <si>
    <t>A riveting insight into the horrific history of West African slave port Goree Island through musician Youssou NDour's quest to hold an international concert on the site. (Luxembourg)</t>
  </si>
  <si>
    <t>SWITZERLAND</t>
  </si>
  <si>
    <t>108mins</t>
  </si>
  <si>
    <t xml:space="preserve">Queensland Murri Carnival 2014 </t>
  </si>
  <si>
    <t>Queensland Murri Carnival 2014 replays</t>
  </si>
  <si>
    <t>Street Warriors</t>
  </si>
  <si>
    <t>Rugby League 2014: 44th Annual Koori Knockout</t>
  </si>
  <si>
    <t>NITV Week 43: Sunday 19th of October to Saturday 25th of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</si>
</sst>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228600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5449550" cy="217170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63"/>
  <sheetViews>
    <sheetView tabSelected="1" zoomScalePageLayoutView="0" workbookViewId="0" topLeftCell="A1">
      <pane ySplit="3" topLeftCell="A4" activePane="bottomLeft" state="frozen"/>
      <selection pane="topLeft" activeCell="A1" sqref="A1"/>
      <selection pane="bottomLeft" activeCell="A2" sqref="A1:IV2"/>
    </sheetView>
  </sheetViews>
  <sheetFormatPr defaultColWidth="9.140625" defaultRowHeight="15"/>
  <cols>
    <col min="1" max="1" width="10.421875" style="0" bestFit="1" customWidth="1"/>
    <col min="2" max="2" width="10.00390625" style="0" bestFit="1" customWidth="1"/>
    <col min="3" max="3" width="45.57421875" style="0" bestFit="1" customWidth="1"/>
    <col min="4" max="4" width="56.57421875" style="0" bestFit="1" customWidth="1"/>
    <col min="5" max="5" width="12.7109375" style="0" bestFit="1" customWidth="1"/>
    <col min="6" max="6" width="16.57421875" style="0" bestFit="1" customWidth="1"/>
    <col min="7" max="7" width="76.421875" style="1" customWidth="1"/>
    <col min="8" max="8" width="17.57421875" style="0" bestFit="1" customWidth="1"/>
    <col min="9" max="9" width="16.28125" style="0" bestFit="1" customWidth="1"/>
    <col min="10" max="10" width="15.140625" style="0" bestFit="1" customWidth="1"/>
  </cols>
  <sheetData>
    <row r="1" s="2" customFormat="1" ht="171" customHeight="1">
      <c r="G1" s="3"/>
    </row>
    <row r="2" spans="1:7" s="2" customFormat="1" ht="74.25" customHeight="1">
      <c r="A2" s="4" t="s">
        <v>338</v>
      </c>
      <c r="B2" s="4"/>
      <c r="C2" s="4"/>
      <c r="D2" s="4"/>
      <c r="G2" s="3"/>
    </row>
    <row r="3" spans="1:10" ht="15">
      <c r="A3" t="s">
        <v>0</v>
      </c>
      <c r="B3" t="s">
        <v>1</v>
      </c>
      <c r="C3" t="s">
        <v>2</v>
      </c>
      <c r="D3" t="s">
        <v>6</v>
      </c>
      <c r="E3" t="s">
        <v>3</v>
      </c>
      <c r="F3" t="s">
        <v>4</v>
      </c>
      <c r="G3" s="1" t="s">
        <v>5</v>
      </c>
      <c r="H3" t="s">
        <v>7</v>
      </c>
      <c r="I3" t="s">
        <v>8</v>
      </c>
      <c r="J3" t="s">
        <v>9</v>
      </c>
    </row>
    <row r="4" spans="1:10" ht="30">
      <c r="A4" t="str">
        <f aca="true" t="shared" si="0" ref="A4:A29">"2014-10-19"</f>
        <v>2014-10-19</v>
      </c>
      <c r="B4" t="str">
        <f>"0500"</f>
        <v>0500</v>
      </c>
      <c r="C4" t="s">
        <v>10</v>
      </c>
      <c r="E4" t="s">
        <v>11</v>
      </c>
      <c r="G4" s="1" t="s">
        <v>12</v>
      </c>
      <c r="H4">
        <v>2012</v>
      </c>
      <c r="I4" t="s">
        <v>14</v>
      </c>
      <c r="J4" t="s">
        <v>15</v>
      </c>
    </row>
    <row r="5" spans="1:10" ht="30">
      <c r="A5" t="str">
        <f t="shared" si="0"/>
        <v>2014-10-19</v>
      </c>
      <c r="B5" t="str">
        <f>"0600"</f>
        <v>0600</v>
      </c>
      <c r="C5" t="s">
        <v>10</v>
      </c>
      <c r="D5" t="s">
        <v>18</v>
      </c>
      <c r="E5" t="s">
        <v>16</v>
      </c>
      <c r="G5" s="1" t="s">
        <v>17</v>
      </c>
      <c r="H5">
        <v>2011</v>
      </c>
      <c r="I5" t="s">
        <v>14</v>
      </c>
      <c r="J5" t="s">
        <v>19</v>
      </c>
    </row>
    <row r="6" spans="1:10" ht="45">
      <c r="A6" t="str">
        <f t="shared" si="0"/>
        <v>2014-10-19</v>
      </c>
      <c r="B6" t="str">
        <f>"1000"</f>
        <v>1000</v>
      </c>
      <c r="C6" t="s">
        <v>21</v>
      </c>
      <c r="D6" t="s">
        <v>23</v>
      </c>
      <c r="G6" s="1" t="s">
        <v>22</v>
      </c>
      <c r="H6">
        <v>2014</v>
      </c>
      <c r="I6" t="s">
        <v>14</v>
      </c>
      <c r="J6" t="s">
        <v>24</v>
      </c>
    </row>
    <row r="7" spans="1:10" ht="45">
      <c r="A7" t="str">
        <f t="shared" si="0"/>
        <v>2014-10-19</v>
      </c>
      <c r="B7" t="str">
        <f>"1200"</f>
        <v>1200</v>
      </c>
      <c r="C7" t="s">
        <v>25</v>
      </c>
      <c r="D7" t="s">
        <v>27</v>
      </c>
      <c r="G7" s="1" t="s">
        <v>26</v>
      </c>
      <c r="H7">
        <v>2014</v>
      </c>
      <c r="I7" t="s">
        <v>14</v>
      </c>
      <c r="J7" t="s">
        <v>28</v>
      </c>
    </row>
    <row r="8" spans="1:10" ht="45">
      <c r="A8" t="str">
        <f t="shared" si="0"/>
        <v>2014-10-19</v>
      </c>
      <c r="B8" t="str">
        <f>"1230"</f>
        <v>1230</v>
      </c>
      <c r="C8" t="s">
        <v>29</v>
      </c>
      <c r="D8" t="s">
        <v>32</v>
      </c>
      <c r="E8" t="s">
        <v>30</v>
      </c>
      <c r="G8" s="1" t="s">
        <v>31</v>
      </c>
      <c r="H8">
        <v>2014</v>
      </c>
      <c r="I8" t="s">
        <v>14</v>
      </c>
      <c r="J8" t="s">
        <v>28</v>
      </c>
    </row>
    <row r="9" spans="1:10" ht="45">
      <c r="A9" t="str">
        <f t="shared" si="0"/>
        <v>2014-10-19</v>
      </c>
      <c r="B9" t="str">
        <f>"1300"</f>
        <v>1300</v>
      </c>
      <c r="C9" t="s">
        <v>33</v>
      </c>
      <c r="D9" t="s">
        <v>33</v>
      </c>
      <c r="E9" t="s">
        <v>16</v>
      </c>
      <c r="G9" s="1" t="s">
        <v>34</v>
      </c>
      <c r="H9">
        <v>2003</v>
      </c>
      <c r="I9" t="s">
        <v>14</v>
      </c>
      <c r="J9" t="s">
        <v>35</v>
      </c>
    </row>
    <row r="10" spans="1:10" ht="15">
      <c r="A10" t="str">
        <f t="shared" si="0"/>
        <v>2014-10-19</v>
      </c>
      <c r="B10" t="str">
        <f>"1400"</f>
        <v>1400</v>
      </c>
      <c r="C10" t="s">
        <v>334</v>
      </c>
      <c r="D10" t="s">
        <v>334</v>
      </c>
      <c r="G10" s="1" t="s">
        <v>335</v>
      </c>
      <c r="H10">
        <v>0</v>
      </c>
      <c r="I10" t="s">
        <v>14</v>
      </c>
      <c r="J10" t="s">
        <v>36</v>
      </c>
    </row>
    <row r="11" spans="1:10" ht="30">
      <c r="A11" t="str">
        <f t="shared" si="0"/>
        <v>2014-10-19</v>
      </c>
      <c r="B11" t="str">
        <f>"1500"</f>
        <v>1500</v>
      </c>
      <c r="C11" t="s">
        <v>37</v>
      </c>
      <c r="D11" t="s">
        <v>37</v>
      </c>
      <c r="G11" s="1" t="s">
        <v>38</v>
      </c>
      <c r="H11">
        <v>0</v>
      </c>
      <c r="I11" t="s">
        <v>13</v>
      </c>
      <c r="J11" t="s">
        <v>39</v>
      </c>
    </row>
    <row r="12" spans="1:10" ht="45">
      <c r="A12" t="str">
        <f t="shared" si="0"/>
        <v>2014-10-19</v>
      </c>
      <c r="B12" t="str">
        <f>"1600"</f>
        <v>1600</v>
      </c>
      <c r="C12" t="s">
        <v>40</v>
      </c>
      <c r="D12" t="s">
        <v>42</v>
      </c>
      <c r="E12" t="s">
        <v>16</v>
      </c>
      <c r="G12" s="1" t="s">
        <v>41</v>
      </c>
      <c r="H12">
        <v>0</v>
      </c>
      <c r="I12" t="s">
        <v>13</v>
      </c>
      <c r="J12" t="s">
        <v>43</v>
      </c>
    </row>
    <row r="13" spans="1:10" ht="30">
      <c r="A13" t="str">
        <f t="shared" si="0"/>
        <v>2014-10-19</v>
      </c>
      <c r="B13" t="str">
        <f>"1615"</f>
        <v>1615</v>
      </c>
      <c r="C13" t="s">
        <v>40</v>
      </c>
      <c r="D13" t="s">
        <v>45</v>
      </c>
      <c r="E13" t="s">
        <v>11</v>
      </c>
      <c r="G13" s="1" t="s">
        <v>44</v>
      </c>
      <c r="H13">
        <v>0</v>
      </c>
      <c r="I13" t="s">
        <v>13</v>
      </c>
      <c r="J13" t="s">
        <v>46</v>
      </c>
    </row>
    <row r="14" spans="1:10" ht="45">
      <c r="A14" t="str">
        <f t="shared" si="0"/>
        <v>2014-10-19</v>
      </c>
      <c r="B14" t="str">
        <f>"1630"</f>
        <v>1630</v>
      </c>
      <c r="C14" t="s">
        <v>47</v>
      </c>
      <c r="D14" t="s">
        <v>49</v>
      </c>
      <c r="E14" t="s">
        <v>16</v>
      </c>
      <c r="G14" s="1" t="s">
        <v>48</v>
      </c>
      <c r="H14">
        <v>2007</v>
      </c>
      <c r="I14" t="s">
        <v>14</v>
      </c>
      <c r="J14" t="s">
        <v>50</v>
      </c>
    </row>
    <row r="15" spans="1:10" ht="45">
      <c r="A15" t="str">
        <f t="shared" si="0"/>
        <v>2014-10-19</v>
      </c>
      <c r="B15" t="str">
        <f>"1700"</f>
        <v>1700</v>
      </c>
      <c r="C15" t="s">
        <v>51</v>
      </c>
      <c r="D15" t="s">
        <v>53</v>
      </c>
      <c r="E15" t="s">
        <v>30</v>
      </c>
      <c r="G15" s="1" t="s">
        <v>52</v>
      </c>
      <c r="H15">
        <v>2014</v>
      </c>
      <c r="I15" t="s">
        <v>54</v>
      </c>
      <c r="J15" t="s">
        <v>55</v>
      </c>
    </row>
    <row r="16" spans="1:10" ht="45">
      <c r="A16" t="str">
        <f t="shared" si="0"/>
        <v>2014-10-19</v>
      </c>
      <c r="B16" t="str">
        <f>"1730"</f>
        <v>1730</v>
      </c>
      <c r="C16" t="s">
        <v>25</v>
      </c>
      <c r="D16" t="s">
        <v>27</v>
      </c>
      <c r="G16" s="1" t="s">
        <v>26</v>
      </c>
      <c r="H16">
        <v>2014</v>
      </c>
      <c r="I16" t="s">
        <v>14</v>
      </c>
      <c r="J16" t="s">
        <v>28</v>
      </c>
    </row>
    <row r="17" spans="1:10" ht="30">
      <c r="A17" t="str">
        <f t="shared" si="0"/>
        <v>2014-10-19</v>
      </c>
      <c r="B17" t="str">
        <f>"1800"</f>
        <v>1800</v>
      </c>
      <c r="C17" t="s">
        <v>56</v>
      </c>
      <c r="D17" t="s">
        <v>58</v>
      </c>
      <c r="E17" t="s">
        <v>11</v>
      </c>
      <c r="G17" s="1" t="s">
        <v>57</v>
      </c>
      <c r="H17">
        <v>2014</v>
      </c>
      <c r="I17" t="s">
        <v>14</v>
      </c>
      <c r="J17" t="s">
        <v>59</v>
      </c>
    </row>
    <row r="18" spans="1:10" ht="30">
      <c r="A18" t="str">
        <f t="shared" si="0"/>
        <v>2014-10-19</v>
      </c>
      <c r="B18" t="str">
        <f>"1900"</f>
        <v>1900</v>
      </c>
      <c r="C18" t="s">
        <v>60</v>
      </c>
      <c r="D18" t="s">
        <v>62</v>
      </c>
      <c r="E18" t="s">
        <v>16</v>
      </c>
      <c r="G18" s="1" t="s">
        <v>61</v>
      </c>
      <c r="H18">
        <v>0</v>
      </c>
      <c r="I18" t="s">
        <v>14</v>
      </c>
      <c r="J18" t="s">
        <v>43</v>
      </c>
    </row>
    <row r="19" spans="1:10" ht="30">
      <c r="A19" t="str">
        <f t="shared" si="0"/>
        <v>2014-10-19</v>
      </c>
      <c r="B19" t="str">
        <f>"1915"</f>
        <v>1915</v>
      </c>
      <c r="C19" t="s">
        <v>60</v>
      </c>
      <c r="D19" t="s">
        <v>64</v>
      </c>
      <c r="E19" t="s">
        <v>16</v>
      </c>
      <c r="G19" s="1" t="s">
        <v>63</v>
      </c>
      <c r="H19">
        <v>0</v>
      </c>
      <c r="I19" t="s">
        <v>14</v>
      </c>
      <c r="J19" t="s">
        <v>43</v>
      </c>
    </row>
    <row r="20" spans="1:10" ht="30">
      <c r="A20" t="str">
        <f t="shared" si="0"/>
        <v>2014-10-19</v>
      </c>
      <c r="B20" t="str">
        <f>"1930"</f>
        <v>1930</v>
      </c>
      <c r="C20" t="s">
        <v>65</v>
      </c>
      <c r="D20" t="s">
        <v>67</v>
      </c>
      <c r="E20" t="s">
        <v>30</v>
      </c>
      <c r="G20" s="1" t="s">
        <v>66</v>
      </c>
      <c r="H20">
        <v>2014</v>
      </c>
      <c r="I20" t="s">
        <v>14</v>
      </c>
      <c r="J20" t="s">
        <v>55</v>
      </c>
    </row>
    <row r="21" spans="1:10" ht="45">
      <c r="A21" t="str">
        <f t="shared" si="0"/>
        <v>2014-10-19</v>
      </c>
      <c r="B21" t="str">
        <f>"2000"</f>
        <v>2000</v>
      </c>
      <c r="C21" t="s">
        <v>68</v>
      </c>
      <c r="D21" t="s">
        <v>70</v>
      </c>
      <c r="E21" t="s">
        <v>16</v>
      </c>
      <c r="G21" s="1" t="s">
        <v>69</v>
      </c>
      <c r="H21">
        <v>0</v>
      </c>
      <c r="I21" t="s">
        <v>13</v>
      </c>
      <c r="J21" t="s">
        <v>71</v>
      </c>
    </row>
    <row r="22" spans="1:10" ht="45">
      <c r="A22" t="str">
        <f t="shared" si="0"/>
        <v>2014-10-19</v>
      </c>
      <c r="B22" t="str">
        <f>"2030"</f>
        <v>2030</v>
      </c>
      <c r="C22" t="s">
        <v>72</v>
      </c>
      <c r="D22" t="s">
        <v>74</v>
      </c>
      <c r="E22" t="s">
        <v>16</v>
      </c>
      <c r="G22" s="1" t="s">
        <v>73</v>
      </c>
      <c r="H22">
        <v>2013</v>
      </c>
      <c r="I22" t="s">
        <v>14</v>
      </c>
      <c r="J22" t="s">
        <v>50</v>
      </c>
    </row>
    <row r="23" spans="1:10" ht="45">
      <c r="A23" t="str">
        <f t="shared" si="0"/>
        <v>2014-10-19</v>
      </c>
      <c r="B23" t="str">
        <f>"2100"</f>
        <v>2100</v>
      </c>
      <c r="C23" t="s">
        <v>75</v>
      </c>
      <c r="D23" t="s">
        <v>77</v>
      </c>
      <c r="E23" t="s">
        <v>16</v>
      </c>
      <c r="G23" s="1" t="s">
        <v>76</v>
      </c>
      <c r="H23">
        <v>2012</v>
      </c>
      <c r="I23" t="s">
        <v>78</v>
      </c>
      <c r="J23" t="s">
        <v>79</v>
      </c>
    </row>
    <row r="24" spans="1:10" ht="45">
      <c r="A24" t="str">
        <f t="shared" si="0"/>
        <v>2014-10-19</v>
      </c>
      <c r="B24" t="str">
        <f>"2130"</f>
        <v>2130</v>
      </c>
      <c r="C24" t="s">
        <v>80</v>
      </c>
      <c r="D24" t="s">
        <v>13</v>
      </c>
      <c r="E24" t="s">
        <v>81</v>
      </c>
      <c r="G24" s="1" t="s">
        <v>82</v>
      </c>
      <c r="H24">
        <v>2010</v>
      </c>
      <c r="I24" t="s">
        <v>14</v>
      </c>
      <c r="J24" t="s">
        <v>83</v>
      </c>
    </row>
    <row r="25" spans="1:10" ht="45">
      <c r="A25" t="str">
        <f t="shared" si="0"/>
        <v>2014-10-19</v>
      </c>
      <c r="B25" t="str">
        <f>"2250"</f>
        <v>2250</v>
      </c>
      <c r="C25" t="s">
        <v>84</v>
      </c>
      <c r="D25" t="s">
        <v>86</v>
      </c>
      <c r="E25" t="s">
        <v>11</v>
      </c>
      <c r="G25" s="1" t="s">
        <v>85</v>
      </c>
      <c r="H25">
        <v>2012</v>
      </c>
      <c r="I25" t="s">
        <v>14</v>
      </c>
      <c r="J25" t="s">
        <v>87</v>
      </c>
    </row>
    <row r="26" spans="1:10" ht="15">
      <c r="A26" t="str">
        <f t="shared" si="0"/>
        <v>2014-10-19</v>
      </c>
      <c r="B26" t="str">
        <f>"2300"</f>
        <v>2300</v>
      </c>
      <c r="C26" t="s">
        <v>88</v>
      </c>
      <c r="E26" t="s">
        <v>11</v>
      </c>
      <c r="G26" s="1" t="s">
        <v>13</v>
      </c>
      <c r="H26">
        <v>2009</v>
      </c>
      <c r="I26" t="s">
        <v>14</v>
      </c>
      <c r="J26" t="s">
        <v>89</v>
      </c>
    </row>
    <row r="27" spans="1:10" ht="15">
      <c r="A27" t="str">
        <f t="shared" si="0"/>
        <v>2014-10-19</v>
      </c>
      <c r="B27" t="str">
        <f>"2310"</f>
        <v>2310</v>
      </c>
      <c r="C27" t="s">
        <v>90</v>
      </c>
      <c r="E27" t="s">
        <v>16</v>
      </c>
      <c r="G27" s="1" t="s">
        <v>91</v>
      </c>
      <c r="H27">
        <v>0</v>
      </c>
      <c r="I27" t="s">
        <v>92</v>
      </c>
      <c r="J27" t="s">
        <v>93</v>
      </c>
    </row>
    <row r="28" spans="1:10" ht="30">
      <c r="A28" t="str">
        <f t="shared" si="0"/>
        <v>2014-10-19</v>
      </c>
      <c r="B28" t="str">
        <f>"2330"</f>
        <v>2330</v>
      </c>
      <c r="C28" t="s">
        <v>60</v>
      </c>
      <c r="D28" t="s">
        <v>62</v>
      </c>
      <c r="E28" t="s">
        <v>16</v>
      </c>
      <c r="G28" s="1" t="s">
        <v>61</v>
      </c>
      <c r="H28">
        <v>0</v>
      </c>
      <c r="I28" t="s">
        <v>14</v>
      </c>
      <c r="J28" t="s">
        <v>43</v>
      </c>
    </row>
    <row r="29" spans="1:10" ht="30">
      <c r="A29" t="str">
        <f t="shared" si="0"/>
        <v>2014-10-19</v>
      </c>
      <c r="B29" t="str">
        <f>"2345"</f>
        <v>2345</v>
      </c>
      <c r="C29" t="s">
        <v>60</v>
      </c>
      <c r="D29" t="s">
        <v>64</v>
      </c>
      <c r="E29" t="s">
        <v>16</v>
      </c>
      <c r="G29" s="1" t="s">
        <v>63</v>
      </c>
      <c r="H29">
        <v>0</v>
      </c>
      <c r="I29" t="s">
        <v>14</v>
      </c>
      <c r="J29" t="s">
        <v>43</v>
      </c>
    </row>
    <row r="30" spans="1:10" ht="30">
      <c r="A30" t="str">
        <f aca="true" t="shared" si="1" ref="A30:A67">"2014-10-20"</f>
        <v>2014-10-20</v>
      </c>
      <c r="B30" t="str">
        <f>"0000"</f>
        <v>0000</v>
      </c>
      <c r="C30" t="s">
        <v>10</v>
      </c>
      <c r="E30" t="s">
        <v>11</v>
      </c>
      <c r="G30" s="1" t="s">
        <v>12</v>
      </c>
      <c r="H30">
        <v>2012</v>
      </c>
      <c r="I30" t="s">
        <v>14</v>
      </c>
      <c r="J30" t="s">
        <v>39</v>
      </c>
    </row>
    <row r="31" spans="1:10" ht="45">
      <c r="A31" t="str">
        <f t="shared" si="1"/>
        <v>2014-10-20</v>
      </c>
      <c r="B31" t="str">
        <f>"0600"</f>
        <v>0600</v>
      </c>
      <c r="C31" t="s">
        <v>95</v>
      </c>
      <c r="D31" t="s">
        <v>97</v>
      </c>
      <c r="E31" t="s">
        <v>16</v>
      </c>
      <c r="G31" s="1" t="s">
        <v>96</v>
      </c>
      <c r="H31">
        <v>2005</v>
      </c>
      <c r="I31" t="s">
        <v>78</v>
      </c>
      <c r="J31" t="s">
        <v>50</v>
      </c>
    </row>
    <row r="32" spans="1:10" ht="30">
      <c r="A32" t="str">
        <f t="shared" si="1"/>
        <v>2014-10-20</v>
      </c>
      <c r="B32" t="str">
        <f>"0630"</f>
        <v>0630</v>
      </c>
      <c r="C32" t="s">
        <v>98</v>
      </c>
      <c r="E32" t="s">
        <v>16</v>
      </c>
      <c r="G32" s="1" t="s">
        <v>99</v>
      </c>
      <c r="H32">
        <v>0</v>
      </c>
      <c r="I32" t="s">
        <v>78</v>
      </c>
      <c r="J32" t="s">
        <v>50</v>
      </c>
    </row>
    <row r="33" spans="1:10" ht="45">
      <c r="A33" t="str">
        <f t="shared" si="1"/>
        <v>2014-10-20</v>
      </c>
      <c r="B33" t="str">
        <f>"0700"</f>
        <v>0700</v>
      </c>
      <c r="C33" t="s">
        <v>100</v>
      </c>
      <c r="D33" t="s">
        <v>102</v>
      </c>
      <c r="E33" t="s">
        <v>16</v>
      </c>
      <c r="G33" s="1" t="s">
        <v>101</v>
      </c>
      <c r="H33">
        <v>2012</v>
      </c>
      <c r="I33" t="s">
        <v>14</v>
      </c>
      <c r="J33" t="s">
        <v>50</v>
      </c>
    </row>
    <row r="34" spans="1:10" ht="45">
      <c r="A34" t="str">
        <f t="shared" si="1"/>
        <v>2014-10-20</v>
      </c>
      <c r="B34" t="str">
        <f>"0730"</f>
        <v>0730</v>
      </c>
      <c r="C34" t="s">
        <v>103</v>
      </c>
      <c r="E34" t="s">
        <v>16</v>
      </c>
      <c r="G34" s="1" t="s">
        <v>104</v>
      </c>
      <c r="H34">
        <v>0</v>
      </c>
      <c r="I34" t="s">
        <v>14</v>
      </c>
      <c r="J34" t="s">
        <v>50</v>
      </c>
    </row>
    <row r="35" spans="1:10" ht="45">
      <c r="A35" t="str">
        <f t="shared" si="1"/>
        <v>2014-10-20</v>
      </c>
      <c r="B35" t="str">
        <f>"0800"</f>
        <v>0800</v>
      </c>
      <c r="C35" t="s">
        <v>105</v>
      </c>
      <c r="E35" t="s">
        <v>16</v>
      </c>
      <c r="G35" s="1" t="s">
        <v>106</v>
      </c>
      <c r="H35">
        <v>2011</v>
      </c>
      <c r="I35" t="s">
        <v>14</v>
      </c>
      <c r="J35" t="s">
        <v>107</v>
      </c>
    </row>
    <row r="36" spans="1:10" ht="30">
      <c r="A36" t="str">
        <f t="shared" si="1"/>
        <v>2014-10-20</v>
      </c>
      <c r="B36" t="str">
        <f>"0830"</f>
        <v>0830</v>
      </c>
      <c r="C36" t="s">
        <v>108</v>
      </c>
      <c r="E36" t="s">
        <v>16</v>
      </c>
      <c r="G36" s="1" t="s">
        <v>109</v>
      </c>
      <c r="H36">
        <v>2009</v>
      </c>
      <c r="I36" t="s">
        <v>14</v>
      </c>
      <c r="J36" t="s">
        <v>110</v>
      </c>
    </row>
    <row r="37" spans="1:10" ht="45">
      <c r="A37" t="str">
        <f t="shared" si="1"/>
        <v>2014-10-20</v>
      </c>
      <c r="B37" t="str">
        <f>"0900"</f>
        <v>0900</v>
      </c>
      <c r="C37" t="s">
        <v>111</v>
      </c>
      <c r="E37" t="s">
        <v>16</v>
      </c>
      <c r="G37" s="1" t="s">
        <v>104</v>
      </c>
      <c r="H37">
        <v>0</v>
      </c>
      <c r="I37" t="s">
        <v>14</v>
      </c>
      <c r="J37" t="s">
        <v>71</v>
      </c>
    </row>
    <row r="38" spans="1:10" ht="30">
      <c r="A38" t="str">
        <f t="shared" si="1"/>
        <v>2014-10-20</v>
      </c>
      <c r="B38" t="str">
        <f>"0930"</f>
        <v>0930</v>
      </c>
      <c r="C38" t="s">
        <v>112</v>
      </c>
      <c r="D38" t="s">
        <v>47</v>
      </c>
      <c r="E38" t="s">
        <v>16</v>
      </c>
      <c r="G38" s="1" t="s">
        <v>113</v>
      </c>
      <c r="H38">
        <v>2002</v>
      </c>
      <c r="I38" t="s">
        <v>78</v>
      </c>
      <c r="J38" t="s">
        <v>46</v>
      </c>
    </row>
    <row r="39" spans="1:10" ht="30">
      <c r="A39" t="str">
        <f t="shared" si="1"/>
        <v>2014-10-20</v>
      </c>
      <c r="B39" t="str">
        <f>"0945"</f>
        <v>0945</v>
      </c>
      <c r="C39" t="s">
        <v>112</v>
      </c>
      <c r="D39" t="s">
        <v>114</v>
      </c>
      <c r="E39" t="s">
        <v>16</v>
      </c>
      <c r="G39" s="1" t="s">
        <v>113</v>
      </c>
      <c r="H39">
        <v>2002</v>
      </c>
      <c r="I39" t="s">
        <v>78</v>
      </c>
      <c r="J39" t="s">
        <v>43</v>
      </c>
    </row>
    <row r="40" spans="1:10" ht="45">
      <c r="A40" t="str">
        <f t="shared" si="1"/>
        <v>2014-10-20</v>
      </c>
      <c r="B40" t="str">
        <f>"1000"</f>
        <v>1000</v>
      </c>
      <c r="C40" t="s">
        <v>51</v>
      </c>
      <c r="E40" t="s">
        <v>30</v>
      </c>
      <c r="G40" s="1" t="s">
        <v>52</v>
      </c>
      <c r="H40">
        <v>2014</v>
      </c>
      <c r="I40" t="s">
        <v>54</v>
      </c>
      <c r="J40" t="s">
        <v>55</v>
      </c>
    </row>
    <row r="41" spans="1:10" ht="30">
      <c r="A41" t="str">
        <f t="shared" si="1"/>
        <v>2014-10-20</v>
      </c>
      <c r="B41" t="str">
        <f>"1030"</f>
        <v>1030</v>
      </c>
      <c r="C41" t="s">
        <v>60</v>
      </c>
      <c r="D41" t="s">
        <v>62</v>
      </c>
      <c r="E41" t="s">
        <v>16</v>
      </c>
      <c r="G41" s="1" t="s">
        <v>61</v>
      </c>
      <c r="H41">
        <v>0</v>
      </c>
      <c r="I41" t="s">
        <v>14</v>
      </c>
      <c r="J41" t="s">
        <v>43</v>
      </c>
    </row>
    <row r="42" spans="1:10" ht="30">
      <c r="A42" t="str">
        <f t="shared" si="1"/>
        <v>2014-10-20</v>
      </c>
      <c r="B42" t="str">
        <f>"1045"</f>
        <v>1045</v>
      </c>
      <c r="C42" t="s">
        <v>60</v>
      </c>
      <c r="D42" t="s">
        <v>64</v>
      </c>
      <c r="E42" t="s">
        <v>16</v>
      </c>
      <c r="G42" s="1" t="s">
        <v>63</v>
      </c>
      <c r="H42">
        <v>0</v>
      </c>
      <c r="I42" t="s">
        <v>14</v>
      </c>
      <c r="J42" t="s">
        <v>43</v>
      </c>
    </row>
    <row r="43" spans="1:10" ht="45">
      <c r="A43" t="str">
        <f t="shared" si="1"/>
        <v>2014-10-20</v>
      </c>
      <c r="B43" t="str">
        <f>"1100"</f>
        <v>1100</v>
      </c>
      <c r="C43" t="s">
        <v>115</v>
      </c>
      <c r="E43" t="s">
        <v>11</v>
      </c>
      <c r="G43" s="1" t="s">
        <v>116</v>
      </c>
      <c r="H43">
        <v>0</v>
      </c>
      <c r="I43" t="s">
        <v>14</v>
      </c>
      <c r="J43" t="s">
        <v>117</v>
      </c>
    </row>
    <row r="44" spans="1:10" ht="45">
      <c r="A44" t="str">
        <f t="shared" si="1"/>
        <v>2014-10-20</v>
      </c>
      <c r="B44" t="str">
        <f>"1130"</f>
        <v>1130</v>
      </c>
      <c r="C44" t="s">
        <v>72</v>
      </c>
      <c r="D44" t="s">
        <v>74</v>
      </c>
      <c r="E44" t="s">
        <v>16</v>
      </c>
      <c r="G44" s="1" t="s">
        <v>73</v>
      </c>
      <c r="H44">
        <v>2013</v>
      </c>
      <c r="I44" t="s">
        <v>14</v>
      </c>
      <c r="J44" t="s">
        <v>50</v>
      </c>
    </row>
    <row r="45" spans="1:10" ht="45">
      <c r="A45" t="str">
        <f t="shared" si="1"/>
        <v>2014-10-20</v>
      </c>
      <c r="B45" t="str">
        <f>"1200"</f>
        <v>1200</v>
      </c>
      <c r="C45" t="s">
        <v>68</v>
      </c>
      <c r="D45" t="s">
        <v>70</v>
      </c>
      <c r="E45" t="s">
        <v>16</v>
      </c>
      <c r="G45" s="1" t="s">
        <v>69</v>
      </c>
      <c r="H45">
        <v>0</v>
      </c>
      <c r="I45" t="s">
        <v>13</v>
      </c>
      <c r="J45" t="s">
        <v>71</v>
      </c>
    </row>
    <row r="46" spans="1:10" ht="45">
      <c r="A46" t="str">
        <f t="shared" si="1"/>
        <v>2014-10-20</v>
      </c>
      <c r="B46" t="str">
        <f>"1230"</f>
        <v>1230</v>
      </c>
      <c r="C46" t="s">
        <v>75</v>
      </c>
      <c r="D46" t="s">
        <v>77</v>
      </c>
      <c r="E46" t="s">
        <v>16</v>
      </c>
      <c r="G46" s="1" t="s">
        <v>76</v>
      </c>
      <c r="H46">
        <v>2012</v>
      </c>
      <c r="I46" t="s">
        <v>78</v>
      </c>
      <c r="J46" t="s">
        <v>79</v>
      </c>
    </row>
    <row r="47" spans="1:10" ht="45">
      <c r="A47" t="str">
        <f t="shared" si="1"/>
        <v>2014-10-20</v>
      </c>
      <c r="B47" t="str">
        <f>"1300"</f>
        <v>1300</v>
      </c>
      <c r="C47" t="s">
        <v>80</v>
      </c>
      <c r="D47" t="s">
        <v>13</v>
      </c>
      <c r="G47" s="1" t="s">
        <v>82</v>
      </c>
      <c r="H47">
        <v>2010</v>
      </c>
      <c r="I47" t="s">
        <v>14</v>
      </c>
      <c r="J47" t="s">
        <v>118</v>
      </c>
    </row>
    <row r="48" spans="1:10" ht="45">
      <c r="A48" t="str">
        <f t="shared" si="1"/>
        <v>2014-10-20</v>
      </c>
      <c r="B48" t="str">
        <f>"1430"</f>
        <v>1430</v>
      </c>
      <c r="C48" t="s">
        <v>103</v>
      </c>
      <c r="E48" t="s">
        <v>16</v>
      </c>
      <c r="G48" s="1" t="s">
        <v>104</v>
      </c>
      <c r="H48">
        <v>0</v>
      </c>
      <c r="I48" t="s">
        <v>14</v>
      </c>
      <c r="J48" t="s">
        <v>50</v>
      </c>
    </row>
    <row r="49" spans="1:10" ht="45">
      <c r="A49" t="str">
        <f t="shared" si="1"/>
        <v>2014-10-20</v>
      </c>
      <c r="B49" t="str">
        <f>"1500"</f>
        <v>1500</v>
      </c>
      <c r="C49" t="s">
        <v>95</v>
      </c>
      <c r="D49" t="s">
        <v>97</v>
      </c>
      <c r="E49" t="s">
        <v>16</v>
      </c>
      <c r="G49" s="1" t="s">
        <v>96</v>
      </c>
      <c r="H49">
        <v>2005</v>
      </c>
      <c r="I49" t="s">
        <v>78</v>
      </c>
      <c r="J49" t="s">
        <v>50</v>
      </c>
    </row>
    <row r="50" spans="1:10" ht="45">
      <c r="A50" t="str">
        <f t="shared" si="1"/>
        <v>2014-10-20</v>
      </c>
      <c r="B50" t="str">
        <f>"1530"</f>
        <v>1530</v>
      </c>
      <c r="C50" t="s">
        <v>100</v>
      </c>
      <c r="D50" t="s">
        <v>102</v>
      </c>
      <c r="E50" t="s">
        <v>16</v>
      </c>
      <c r="G50" s="1" t="s">
        <v>101</v>
      </c>
      <c r="H50">
        <v>2012</v>
      </c>
      <c r="I50" t="s">
        <v>14</v>
      </c>
      <c r="J50" t="s">
        <v>50</v>
      </c>
    </row>
    <row r="51" spans="1:10" ht="45">
      <c r="A51" t="str">
        <f t="shared" si="1"/>
        <v>2014-10-20</v>
      </c>
      <c r="B51" t="str">
        <f>"1600"</f>
        <v>1600</v>
      </c>
      <c r="C51" t="s">
        <v>111</v>
      </c>
      <c r="E51" t="s">
        <v>16</v>
      </c>
      <c r="G51" s="1" t="s">
        <v>104</v>
      </c>
      <c r="H51">
        <v>0</v>
      </c>
      <c r="I51" t="s">
        <v>14</v>
      </c>
      <c r="J51" t="s">
        <v>71</v>
      </c>
    </row>
    <row r="52" spans="1:10" ht="30">
      <c r="A52" t="str">
        <f t="shared" si="1"/>
        <v>2014-10-20</v>
      </c>
      <c r="B52" t="str">
        <f>"1630"</f>
        <v>1630</v>
      </c>
      <c r="C52" t="s">
        <v>98</v>
      </c>
      <c r="E52" t="s">
        <v>16</v>
      </c>
      <c r="G52" s="1" t="s">
        <v>99</v>
      </c>
      <c r="H52">
        <v>0</v>
      </c>
      <c r="I52" t="s">
        <v>78</v>
      </c>
      <c r="J52" t="s">
        <v>50</v>
      </c>
    </row>
    <row r="53" spans="1:10" ht="45">
      <c r="A53" t="str">
        <f t="shared" si="1"/>
        <v>2014-10-20</v>
      </c>
      <c r="B53" t="str">
        <f>"1700"</f>
        <v>1700</v>
      </c>
      <c r="C53" t="s">
        <v>105</v>
      </c>
      <c r="E53" t="s">
        <v>16</v>
      </c>
      <c r="G53" s="1" t="s">
        <v>106</v>
      </c>
      <c r="H53">
        <v>2011</v>
      </c>
      <c r="I53" t="s">
        <v>14</v>
      </c>
      <c r="J53" t="s">
        <v>107</v>
      </c>
    </row>
    <row r="54" spans="1:10" ht="45">
      <c r="A54" t="str">
        <f t="shared" si="1"/>
        <v>2014-10-20</v>
      </c>
      <c r="B54" t="str">
        <f>"1730"</f>
        <v>1730</v>
      </c>
      <c r="C54" t="s">
        <v>119</v>
      </c>
      <c r="G54" s="1" t="s">
        <v>26</v>
      </c>
      <c r="H54">
        <v>2014</v>
      </c>
      <c r="I54" t="s">
        <v>14</v>
      </c>
      <c r="J54" t="s">
        <v>55</v>
      </c>
    </row>
    <row r="55" spans="1:10" ht="45">
      <c r="A55" t="str">
        <f t="shared" si="1"/>
        <v>2014-10-20</v>
      </c>
      <c r="B55" t="str">
        <f>"1800"</f>
        <v>1800</v>
      </c>
      <c r="C55" t="s">
        <v>120</v>
      </c>
      <c r="E55" t="s">
        <v>16</v>
      </c>
      <c r="G55" s="1" t="s">
        <v>121</v>
      </c>
      <c r="H55">
        <v>0</v>
      </c>
      <c r="I55" t="s">
        <v>54</v>
      </c>
      <c r="J55" t="s">
        <v>110</v>
      </c>
    </row>
    <row r="56" spans="1:10" ht="45">
      <c r="A56" t="str">
        <f t="shared" si="1"/>
        <v>2014-10-20</v>
      </c>
      <c r="B56" t="str">
        <f>"1830"</f>
        <v>1830</v>
      </c>
      <c r="C56" t="s">
        <v>122</v>
      </c>
      <c r="D56" t="s">
        <v>124</v>
      </c>
      <c r="E56" t="s">
        <v>16</v>
      </c>
      <c r="G56" s="1" t="s">
        <v>123</v>
      </c>
      <c r="H56">
        <v>0</v>
      </c>
      <c r="I56" t="s">
        <v>13</v>
      </c>
      <c r="J56" t="s">
        <v>46</v>
      </c>
    </row>
    <row r="57" spans="1:10" ht="30">
      <c r="A57" t="str">
        <f t="shared" si="1"/>
        <v>2014-10-20</v>
      </c>
      <c r="B57" t="str">
        <f>"1845"</f>
        <v>1845</v>
      </c>
      <c r="C57" t="s">
        <v>122</v>
      </c>
      <c r="D57" t="s">
        <v>126</v>
      </c>
      <c r="E57" t="s">
        <v>11</v>
      </c>
      <c r="G57" s="1" t="s">
        <v>125</v>
      </c>
      <c r="H57">
        <v>0</v>
      </c>
      <c r="I57" t="s">
        <v>13</v>
      </c>
      <c r="J57" t="s">
        <v>43</v>
      </c>
    </row>
    <row r="58" spans="1:10" ht="45">
      <c r="A58" t="str">
        <f t="shared" si="1"/>
        <v>2014-10-20</v>
      </c>
      <c r="B58" t="str">
        <f>"1900"</f>
        <v>1900</v>
      </c>
      <c r="C58" t="s">
        <v>119</v>
      </c>
      <c r="G58" s="1" t="s">
        <v>26</v>
      </c>
      <c r="H58">
        <v>2014</v>
      </c>
      <c r="I58" t="s">
        <v>14</v>
      </c>
      <c r="J58" t="s">
        <v>55</v>
      </c>
    </row>
    <row r="59" spans="1:10" ht="45">
      <c r="A59" t="str">
        <f t="shared" si="1"/>
        <v>2014-10-20</v>
      </c>
      <c r="B59" t="str">
        <f>"1930"</f>
        <v>1930</v>
      </c>
      <c r="C59" t="s">
        <v>127</v>
      </c>
      <c r="D59" t="s">
        <v>129</v>
      </c>
      <c r="E59" t="s">
        <v>11</v>
      </c>
      <c r="G59" s="1" t="s">
        <v>128</v>
      </c>
      <c r="H59">
        <v>2012</v>
      </c>
      <c r="I59" t="s">
        <v>54</v>
      </c>
      <c r="J59" t="s">
        <v>110</v>
      </c>
    </row>
    <row r="60" spans="1:10" ht="45">
      <c r="A60" t="str">
        <f t="shared" si="1"/>
        <v>2014-10-20</v>
      </c>
      <c r="B60" t="str">
        <f>"2000"</f>
        <v>2000</v>
      </c>
      <c r="C60" t="s">
        <v>130</v>
      </c>
      <c r="E60" t="s">
        <v>11</v>
      </c>
      <c r="F60" t="s">
        <v>131</v>
      </c>
      <c r="G60" s="1" t="s">
        <v>132</v>
      </c>
      <c r="H60">
        <v>2011</v>
      </c>
      <c r="I60" t="s">
        <v>78</v>
      </c>
      <c r="J60" t="s">
        <v>36</v>
      </c>
    </row>
    <row r="61" spans="1:10" ht="30">
      <c r="A61" t="str">
        <f t="shared" si="1"/>
        <v>2014-10-20</v>
      </c>
      <c r="B61" t="str">
        <f>"2045"</f>
        <v>2045</v>
      </c>
      <c r="C61" t="s">
        <v>122</v>
      </c>
      <c r="D61" t="s">
        <v>134</v>
      </c>
      <c r="E61" t="s">
        <v>16</v>
      </c>
      <c r="G61" s="1" t="s">
        <v>133</v>
      </c>
      <c r="H61">
        <v>2013</v>
      </c>
      <c r="I61" t="s">
        <v>14</v>
      </c>
      <c r="J61" t="s">
        <v>43</v>
      </c>
    </row>
    <row r="62" spans="1:10" ht="30">
      <c r="A62" t="str">
        <f t="shared" si="1"/>
        <v>2014-10-20</v>
      </c>
      <c r="B62" t="str">
        <f>"2100"</f>
        <v>2100</v>
      </c>
      <c r="C62" t="s">
        <v>135</v>
      </c>
      <c r="D62" t="s">
        <v>139</v>
      </c>
      <c r="E62" t="s">
        <v>136</v>
      </c>
      <c r="F62" t="s">
        <v>137</v>
      </c>
      <c r="G62" s="1" t="s">
        <v>138</v>
      </c>
      <c r="H62">
        <v>2002</v>
      </c>
      <c r="I62" t="s">
        <v>54</v>
      </c>
      <c r="J62" t="s">
        <v>140</v>
      </c>
    </row>
    <row r="63" spans="1:10" ht="15">
      <c r="A63" t="str">
        <f t="shared" si="1"/>
        <v>2014-10-20</v>
      </c>
      <c r="B63" t="str">
        <f>"2130"</f>
        <v>2130</v>
      </c>
      <c r="C63" t="s">
        <v>135</v>
      </c>
      <c r="D63" t="s">
        <v>142</v>
      </c>
      <c r="E63" t="s">
        <v>136</v>
      </c>
      <c r="F63" t="s">
        <v>137</v>
      </c>
      <c r="G63" s="1" t="s">
        <v>141</v>
      </c>
      <c r="H63">
        <v>2002</v>
      </c>
      <c r="I63" t="s">
        <v>54</v>
      </c>
      <c r="J63" t="s">
        <v>140</v>
      </c>
    </row>
    <row r="64" spans="1:10" ht="45">
      <c r="A64" t="str">
        <f t="shared" si="1"/>
        <v>2014-10-20</v>
      </c>
      <c r="B64" t="str">
        <f>"2200"</f>
        <v>2200</v>
      </c>
      <c r="C64" t="s">
        <v>143</v>
      </c>
      <c r="D64" t="s">
        <v>146</v>
      </c>
      <c r="E64" t="s">
        <v>136</v>
      </c>
      <c r="F64" t="s">
        <v>144</v>
      </c>
      <c r="G64" s="1" t="s">
        <v>145</v>
      </c>
      <c r="H64">
        <v>0</v>
      </c>
      <c r="I64" t="s">
        <v>13</v>
      </c>
      <c r="J64" t="s">
        <v>147</v>
      </c>
    </row>
    <row r="65" spans="1:10" ht="45">
      <c r="A65" t="str">
        <f t="shared" si="1"/>
        <v>2014-10-20</v>
      </c>
      <c r="B65" t="str">
        <f>"2300"</f>
        <v>2300</v>
      </c>
      <c r="C65" t="s">
        <v>119</v>
      </c>
      <c r="G65" s="1" t="s">
        <v>26</v>
      </c>
      <c r="H65">
        <v>2014</v>
      </c>
      <c r="I65" t="s">
        <v>14</v>
      </c>
      <c r="J65" t="s">
        <v>55</v>
      </c>
    </row>
    <row r="66" spans="1:10" ht="45">
      <c r="A66" t="str">
        <f t="shared" si="1"/>
        <v>2014-10-20</v>
      </c>
      <c r="B66" t="str">
        <f>"2330"</f>
        <v>2330</v>
      </c>
      <c r="C66" t="s">
        <v>122</v>
      </c>
      <c r="D66" t="s">
        <v>124</v>
      </c>
      <c r="E66" t="s">
        <v>16</v>
      </c>
      <c r="G66" s="1" t="s">
        <v>123</v>
      </c>
      <c r="H66">
        <v>0</v>
      </c>
      <c r="I66" t="s">
        <v>13</v>
      </c>
      <c r="J66" t="s">
        <v>46</v>
      </c>
    </row>
    <row r="67" spans="1:10" ht="30">
      <c r="A67" t="str">
        <f t="shared" si="1"/>
        <v>2014-10-20</v>
      </c>
      <c r="B67" t="str">
        <f>"2345"</f>
        <v>2345</v>
      </c>
      <c r="C67" t="s">
        <v>122</v>
      </c>
      <c r="D67" t="s">
        <v>126</v>
      </c>
      <c r="E67" t="s">
        <v>11</v>
      </c>
      <c r="G67" s="1" t="s">
        <v>125</v>
      </c>
      <c r="H67">
        <v>0</v>
      </c>
      <c r="I67" t="s">
        <v>13</v>
      </c>
      <c r="J67" t="s">
        <v>43</v>
      </c>
    </row>
    <row r="68" spans="1:10" ht="45">
      <c r="A68" t="str">
        <f aca="true" t="shared" si="2" ref="A68:A110">"2014-10-21"</f>
        <v>2014-10-21</v>
      </c>
      <c r="B68" t="str">
        <f>"0000"</f>
        <v>0000</v>
      </c>
      <c r="C68" t="s">
        <v>148</v>
      </c>
      <c r="D68" t="s">
        <v>150</v>
      </c>
      <c r="E68" t="s">
        <v>30</v>
      </c>
      <c r="G68" s="1" t="s">
        <v>149</v>
      </c>
      <c r="H68">
        <v>2012</v>
      </c>
      <c r="I68" t="s">
        <v>14</v>
      </c>
      <c r="J68" t="s">
        <v>151</v>
      </c>
    </row>
    <row r="69" spans="1:10" ht="30">
      <c r="A69" t="str">
        <f t="shared" si="2"/>
        <v>2014-10-21</v>
      </c>
      <c r="B69" t="str">
        <f>"0100"</f>
        <v>0100</v>
      </c>
      <c r="C69" t="s">
        <v>152</v>
      </c>
      <c r="E69" t="s">
        <v>30</v>
      </c>
      <c r="G69" s="1" t="s">
        <v>153</v>
      </c>
      <c r="H69">
        <v>2009</v>
      </c>
      <c r="I69" t="s">
        <v>14</v>
      </c>
      <c r="J69" t="s">
        <v>20</v>
      </c>
    </row>
    <row r="70" spans="1:10" ht="15">
      <c r="A70" t="str">
        <f t="shared" si="2"/>
        <v>2014-10-21</v>
      </c>
      <c r="B70" t="str">
        <f>"0200"</f>
        <v>0200</v>
      </c>
      <c r="C70" t="s">
        <v>154</v>
      </c>
      <c r="D70" t="s">
        <v>156</v>
      </c>
      <c r="E70" t="s">
        <v>30</v>
      </c>
      <c r="G70" s="1" t="s">
        <v>155</v>
      </c>
      <c r="H70">
        <v>2011</v>
      </c>
      <c r="I70" t="s">
        <v>14</v>
      </c>
      <c r="J70" t="s">
        <v>20</v>
      </c>
    </row>
    <row r="71" spans="1:10" ht="30">
      <c r="A71" t="str">
        <f t="shared" si="2"/>
        <v>2014-10-21</v>
      </c>
      <c r="B71" t="str">
        <f>"0300"</f>
        <v>0300</v>
      </c>
      <c r="C71" t="s">
        <v>157</v>
      </c>
      <c r="D71" t="s">
        <v>159</v>
      </c>
      <c r="E71" t="s">
        <v>30</v>
      </c>
      <c r="G71" s="1" t="s">
        <v>158</v>
      </c>
      <c r="H71">
        <v>2012</v>
      </c>
      <c r="I71" t="s">
        <v>14</v>
      </c>
      <c r="J71" t="s">
        <v>160</v>
      </c>
    </row>
    <row r="72" spans="1:10" ht="30">
      <c r="A72" t="str">
        <f t="shared" si="2"/>
        <v>2014-10-21</v>
      </c>
      <c r="B72" t="str">
        <f>"0400"</f>
        <v>0400</v>
      </c>
      <c r="C72" t="s">
        <v>161</v>
      </c>
      <c r="D72" t="s">
        <v>163</v>
      </c>
      <c r="E72" t="s">
        <v>16</v>
      </c>
      <c r="G72" s="1" t="s">
        <v>162</v>
      </c>
      <c r="H72">
        <v>2013</v>
      </c>
      <c r="I72" t="s">
        <v>14</v>
      </c>
      <c r="J72" t="s">
        <v>94</v>
      </c>
    </row>
    <row r="73" spans="1:10" ht="30">
      <c r="A73" t="str">
        <f t="shared" si="2"/>
        <v>2014-10-21</v>
      </c>
      <c r="B73" t="str">
        <f>"0500"</f>
        <v>0500</v>
      </c>
      <c r="C73" t="s">
        <v>164</v>
      </c>
      <c r="E73" t="s">
        <v>11</v>
      </c>
      <c r="F73" t="s">
        <v>137</v>
      </c>
      <c r="G73" s="1" t="s">
        <v>165</v>
      </c>
      <c r="H73">
        <v>2012</v>
      </c>
      <c r="I73" t="s">
        <v>14</v>
      </c>
      <c r="J73" t="s">
        <v>166</v>
      </c>
    </row>
    <row r="74" spans="1:10" ht="45">
      <c r="A74" t="str">
        <f t="shared" si="2"/>
        <v>2014-10-21</v>
      </c>
      <c r="B74" t="str">
        <f>"0600"</f>
        <v>0600</v>
      </c>
      <c r="C74" t="s">
        <v>95</v>
      </c>
      <c r="D74" t="s">
        <v>167</v>
      </c>
      <c r="E74" t="s">
        <v>16</v>
      </c>
      <c r="G74" s="1" t="s">
        <v>96</v>
      </c>
      <c r="H74">
        <v>2005</v>
      </c>
      <c r="I74" t="s">
        <v>78</v>
      </c>
      <c r="J74" t="s">
        <v>50</v>
      </c>
    </row>
    <row r="75" spans="1:10" ht="30">
      <c r="A75" t="str">
        <f t="shared" si="2"/>
        <v>2014-10-21</v>
      </c>
      <c r="B75" t="str">
        <f>"0630"</f>
        <v>0630</v>
      </c>
      <c r="C75" t="s">
        <v>98</v>
      </c>
      <c r="E75" t="s">
        <v>16</v>
      </c>
      <c r="G75" s="1" t="s">
        <v>99</v>
      </c>
      <c r="H75">
        <v>0</v>
      </c>
      <c r="I75" t="s">
        <v>78</v>
      </c>
      <c r="J75" t="s">
        <v>79</v>
      </c>
    </row>
    <row r="76" spans="1:10" ht="30">
      <c r="A76" t="str">
        <f t="shared" si="2"/>
        <v>2014-10-21</v>
      </c>
      <c r="B76" t="str">
        <f>"0700"</f>
        <v>0700</v>
      </c>
      <c r="C76" t="s">
        <v>100</v>
      </c>
      <c r="D76" t="s">
        <v>169</v>
      </c>
      <c r="E76" t="s">
        <v>16</v>
      </c>
      <c r="G76" s="1" t="s">
        <v>168</v>
      </c>
      <c r="H76">
        <v>2012</v>
      </c>
      <c r="I76" t="s">
        <v>14</v>
      </c>
      <c r="J76" t="s">
        <v>50</v>
      </c>
    </row>
    <row r="77" spans="1:10" ht="45">
      <c r="A77" t="str">
        <f t="shared" si="2"/>
        <v>2014-10-21</v>
      </c>
      <c r="B77" t="str">
        <f>"0730"</f>
        <v>0730</v>
      </c>
      <c r="C77" t="s">
        <v>103</v>
      </c>
      <c r="E77" t="s">
        <v>16</v>
      </c>
      <c r="G77" s="1" t="s">
        <v>104</v>
      </c>
      <c r="H77">
        <v>0</v>
      </c>
      <c r="I77" t="s">
        <v>14</v>
      </c>
      <c r="J77" t="s">
        <v>107</v>
      </c>
    </row>
    <row r="78" spans="1:10" ht="45">
      <c r="A78" t="str">
        <f t="shared" si="2"/>
        <v>2014-10-21</v>
      </c>
      <c r="B78" t="str">
        <f>"0800"</f>
        <v>0800</v>
      </c>
      <c r="C78" t="s">
        <v>105</v>
      </c>
      <c r="E78" t="s">
        <v>16</v>
      </c>
      <c r="G78" s="1" t="s">
        <v>106</v>
      </c>
      <c r="H78">
        <v>2011</v>
      </c>
      <c r="I78" t="s">
        <v>14</v>
      </c>
      <c r="J78" t="s">
        <v>107</v>
      </c>
    </row>
    <row r="79" spans="1:10" ht="30">
      <c r="A79" t="str">
        <f t="shared" si="2"/>
        <v>2014-10-21</v>
      </c>
      <c r="B79" t="str">
        <f>"0830"</f>
        <v>0830</v>
      </c>
      <c r="C79" t="s">
        <v>108</v>
      </c>
      <c r="E79" t="s">
        <v>16</v>
      </c>
      <c r="G79" s="1" t="s">
        <v>170</v>
      </c>
      <c r="H79">
        <v>2009</v>
      </c>
      <c r="I79" t="s">
        <v>14</v>
      </c>
      <c r="J79" t="s">
        <v>110</v>
      </c>
    </row>
    <row r="80" spans="1:10" ht="45">
      <c r="A80" t="str">
        <f t="shared" si="2"/>
        <v>2014-10-21</v>
      </c>
      <c r="B80" t="str">
        <f>"0900"</f>
        <v>0900</v>
      </c>
      <c r="C80" t="s">
        <v>111</v>
      </c>
      <c r="E80" t="s">
        <v>16</v>
      </c>
      <c r="G80" s="1" t="s">
        <v>104</v>
      </c>
      <c r="H80">
        <v>0</v>
      </c>
      <c r="I80" t="s">
        <v>14</v>
      </c>
      <c r="J80" t="s">
        <v>71</v>
      </c>
    </row>
    <row r="81" spans="1:10" ht="30">
      <c r="A81" t="str">
        <f t="shared" si="2"/>
        <v>2014-10-21</v>
      </c>
      <c r="B81" t="str">
        <f>"0930"</f>
        <v>0930</v>
      </c>
      <c r="C81" t="s">
        <v>112</v>
      </c>
      <c r="D81" t="s">
        <v>114</v>
      </c>
      <c r="E81" t="s">
        <v>16</v>
      </c>
      <c r="G81" s="1" t="s">
        <v>113</v>
      </c>
      <c r="H81">
        <v>2002</v>
      </c>
      <c r="I81" t="s">
        <v>78</v>
      </c>
      <c r="J81" t="s">
        <v>43</v>
      </c>
    </row>
    <row r="82" spans="1:10" ht="30">
      <c r="A82" t="str">
        <f t="shared" si="2"/>
        <v>2014-10-21</v>
      </c>
      <c r="B82" t="str">
        <f>"0945"</f>
        <v>0945</v>
      </c>
      <c r="C82" t="s">
        <v>112</v>
      </c>
      <c r="D82" t="s">
        <v>171</v>
      </c>
      <c r="E82" t="s">
        <v>16</v>
      </c>
      <c r="G82" s="1" t="s">
        <v>113</v>
      </c>
      <c r="H82">
        <v>2002</v>
      </c>
      <c r="I82" t="s">
        <v>78</v>
      </c>
      <c r="J82" t="s">
        <v>46</v>
      </c>
    </row>
    <row r="83" spans="1:10" ht="45">
      <c r="A83" t="str">
        <f t="shared" si="2"/>
        <v>2014-10-21</v>
      </c>
      <c r="B83" t="str">
        <f>"1000"</f>
        <v>1000</v>
      </c>
      <c r="C83" t="s">
        <v>120</v>
      </c>
      <c r="E83" t="s">
        <v>16</v>
      </c>
      <c r="G83" s="1" t="s">
        <v>121</v>
      </c>
      <c r="H83">
        <v>0</v>
      </c>
      <c r="I83" t="s">
        <v>54</v>
      </c>
      <c r="J83" t="s">
        <v>110</v>
      </c>
    </row>
    <row r="84" spans="1:10" ht="45">
      <c r="A84" t="str">
        <f t="shared" si="2"/>
        <v>2014-10-21</v>
      </c>
      <c r="B84" t="str">
        <f>"1030"</f>
        <v>1030</v>
      </c>
      <c r="C84" t="s">
        <v>122</v>
      </c>
      <c r="D84" t="s">
        <v>124</v>
      </c>
      <c r="E84" t="s">
        <v>16</v>
      </c>
      <c r="G84" s="1" t="s">
        <v>123</v>
      </c>
      <c r="H84">
        <v>0</v>
      </c>
      <c r="I84" t="s">
        <v>13</v>
      </c>
      <c r="J84" t="s">
        <v>46</v>
      </c>
    </row>
    <row r="85" spans="1:10" ht="30">
      <c r="A85" t="str">
        <f t="shared" si="2"/>
        <v>2014-10-21</v>
      </c>
      <c r="B85" t="str">
        <f>"1045"</f>
        <v>1045</v>
      </c>
      <c r="C85" t="s">
        <v>122</v>
      </c>
      <c r="D85" t="s">
        <v>126</v>
      </c>
      <c r="E85" t="s">
        <v>11</v>
      </c>
      <c r="G85" s="1" t="s">
        <v>125</v>
      </c>
      <c r="H85">
        <v>0</v>
      </c>
      <c r="I85" t="s">
        <v>13</v>
      </c>
      <c r="J85" t="s">
        <v>43</v>
      </c>
    </row>
    <row r="86" spans="1:10" ht="45">
      <c r="A86" t="str">
        <f t="shared" si="2"/>
        <v>2014-10-21</v>
      </c>
      <c r="B86" t="str">
        <f>"1100"</f>
        <v>1100</v>
      </c>
      <c r="C86" t="s">
        <v>172</v>
      </c>
      <c r="E86" t="s">
        <v>11</v>
      </c>
      <c r="F86" t="s">
        <v>137</v>
      </c>
      <c r="G86" s="1" t="s">
        <v>173</v>
      </c>
      <c r="H86">
        <v>1988</v>
      </c>
      <c r="I86" t="s">
        <v>14</v>
      </c>
      <c r="J86" t="s">
        <v>151</v>
      </c>
    </row>
    <row r="87" spans="1:10" ht="45">
      <c r="A87" t="str">
        <f t="shared" si="2"/>
        <v>2014-10-21</v>
      </c>
      <c r="B87" t="str">
        <f>"1200"</f>
        <v>1200</v>
      </c>
      <c r="C87" t="s">
        <v>127</v>
      </c>
      <c r="D87" t="s">
        <v>129</v>
      </c>
      <c r="E87" t="s">
        <v>11</v>
      </c>
      <c r="G87" s="1" t="s">
        <v>128</v>
      </c>
      <c r="H87">
        <v>2012</v>
      </c>
      <c r="I87" t="s">
        <v>54</v>
      </c>
      <c r="J87" t="s">
        <v>110</v>
      </c>
    </row>
    <row r="88" spans="1:10" ht="45">
      <c r="A88" t="str">
        <f t="shared" si="2"/>
        <v>2014-10-21</v>
      </c>
      <c r="B88" t="str">
        <f>"1230"</f>
        <v>1230</v>
      </c>
      <c r="C88" t="s">
        <v>174</v>
      </c>
      <c r="E88" t="s">
        <v>11</v>
      </c>
      <c r="F88" t="s">
        <v>137</v>
      </c>
      <c r="G88" s="1" t="s">
        <v>175</v>
      </c>
      <c r="H88">
        <v>1997</v>
      </c>
      <c r="I88" t="s">
        <v>14</v>
      </c>
      <c r="J88" t="s">
        <v>176</v>
      </c>
    </row>
    <row r="89" spans="1:10" ht="45">
      <c r="A89" t="str">
        <f t="shared" si="2"/>
        <v>2014-10-21</v>
      </c>
      <c r="B89" t="str">
        <f>"1400"</f>
        <v>1400</v>
      </c>
      <c r="C89" t="s">
        <v>177</v>
      </c>
      <c r="D89" t="s">
        <v>179</v>
      </c>
      <c r="E89" t="s">
        <v>16</v>
      </c>
      <c r="G89" s="1" t="s">
        <v>178</v>
      </c>
      <c r="H89">
        <v>1995</v>
      </c>
      <c r="I89" t="s">
        <v>14</v>
      </c>
      <c r="J89" t="s">
        <v>180</v>
      </c>
    </row>
    <row r="90" spans="1:10" ht="30">
      <c r="A90" t="str">
        <f t="shared" si="2"/>
        <v>2014-10-21</v>
      </c>
      <c r="B90" t="str">
        <f>"1407"</f>
        <v>1407</v>
      </c>
      <c r="C90" t="s">
        <v>177</v>
      </c>
      <c r="D90" t="s">
        <v>182</v>
      </c>
      <c r="E90" t="s">
        <v>16</v>
      </c>
      <c r="G90" s="1" t="s">
        <v>181</v>
      </c>
      <c r="H90">
        <v>1995</v>
      </c>
      <c r="I90" t="s">
        <v>14</v>
      </c>
      <c r="J90" t="s">
        <v>180</v>
      </c>
    </row>
    <row r="91" spans="1:10" ht="45">
      <c r="A91" t="str">
        <f t="shared" si="2"/>
        <v>2014-10-21</v>
      </c>
      <c r="B91" t="str">
        <f>"1415"</f>
        <v>1415</v>
      </c>
      <c r="C91" t="s">
        <v>177</v>
      </c>
      <c r="D91" t="s">
        <v>184</v>
      </c>
      <c r="E91" t="s">
        <v>16</v>
      </c>
      <c r="G91" s="1" t="s">
        <v>183</v>
      </c>
      <c r="H91">
        <v>1995</v>
      </c>
      <c r="I91" t="s">
        <v>14</v>
      </c>
      <c r="J91" t="s">
        <v>180</v>
      </c>
    </row>
    <row r="92" spans="1:10" ht="30">
      <c r="A92" t="str">
        <f t="shared" si="2"/>
        <v>2014-10-21</v>
      </c>
      <c r="B92" t="str">
        <f>"1422"</f>
        <v>1422</v>
      </c>
      <c r="C92" t="s">
        <v>177</v>
      </c>
      <c r="D92" t="s">
        <v>186</v>
      </c>
      <c r="E92" t="s">
        <v>16</v>
      </c>
      <c r="G92" s="1" t="s">
        <v>185</v>
      </c>
      <c r="H92">
        <v>1995</v>
      </c>
      <c r="I92" t="s">
        <v>14</v>
      </c>
      <c r="J92" t="s">
        <v>180</v>
      </c>
    </row>
    <row r="93" spans="1:10" ht="45">
      <c r="A93" t="str">
        <f t="shared" si="2"/>
        <v>2014-10-21</v>
      </c>
      <c r="B93" t="str">
        <f>"1430"</f>
        <v>1430</v>
      </c>
      <c r="C93" t="s">
        <v>103</v>
      </c>
      <c r="E93" t="s">
        <v>16</v>
      </c>
      <c r="G93" s="1" t="s">
        <v>104</v>
      </c>
      <c r="H93">
        <v>0</v>
      </c>
      <c r="I93" t="s">
        <v>14</v>
      </c>
      <c r="J93" t="s">
        <v>50</v>
      </c>
    </row>
    <row r="94" spans="1:10" ht="45">
      <c r="A94" t="str">
        <f t="shared" si="2"/>
        <v>2014-10-21</v>
      </c>
      <c r="B94" t="str">
        <f>"1500"</f>
        <v>1500</v>
      </c>
      <c r="C94" t="s">
        <v>95</v>
      </c>
      <c r="D94" t="s">
        <v>167</v>
      </c>
      <c r="E94" t="s">
        <v>16</v>
      </c>
      <c r="G94" s="1" t="s">
        <v>96</v>
      </c>
      <c r="H94">
        <v>2005</v>
      </c>
      <c r="I94" t="s">
        <v>78</v>
      </c>
      <c r="J94" t="s">
        <v>50</v>
      </c>
    </row>
    <row r="95" spans="1:10" ht="30">
      <c r="A95" t="str">
        <f t="shared" si="2"/>
        <v>2014-10-21</v>
      </c>
      <c r="B95" t="str">
        <f>"1530"</f>
        <v>1530</v>
      </c>
      <c r="C95" t="s">
        <v>100</v>
      </c>
      <c r="D95" t="s">
        <v>169</v>
      </c>
      <c r="E95" t="s">
        <v>16</v>
      </c>
      <c r="G95" s="1" t="s">
        <v>168</v>
      </c>
      <c r="H95">
        <v>2012</v>
      </c>
      <c r="I95" t="s">
        <v>14</v>
      </c>
      <c r="J95" t="s">
        <v>50</v>
      </c>
    </row>
    <row r="96" spans="1:10" ht="45">
      <c r="A96" t="str">
        <f t="shared" si="2"/>
        <v>2014-10-21</v>
      </c>
      <c r="B96" t="str">
        <f>"1600"</f>
        <v>1600</v>
      </c>
      <c r="C96" t="s">
        <v>111</v>
      </c>
      <c r="E96" t="s">
        <v>16</v>
      </c>
      <c r="G96" s="1" t="s">
        <v>104</v>
      </c>
      <c r="H96">
        <v>0</v>
      </c>
      <c r="I96" t="s">
        <v>14</v>
      </c>
      <c r="J96" t="s">
        <v>71</v>
      </c>
    </row>
    <row r="97" spans="1:10" ht="30">
      <c r="A97" t="str">
        <f t="shared" si="2"/>
        <v>2014-10-21</v>
      </c>
      <c r="B97" t="str">
        <f>"1630"</f>
        <v>1630</v>
      </c>
      <c r="C97" t="s">
        <v>98</v>
      </c>
      <c r="E97" t="s">
        <v>16</v>
      </c>
      <c r="G97" s="1" t="s">
        <v>99</v>
      </c>
      <c r="H97">
        <v>0</v>
      </c>
      <c r="I97" t="s">
        <v>78</v>
      </c>
      <c r="J97" t="s">
        <v>79</v>
      </c>
    </row>
    <row r="98" spans="1:10" ht="45">
      <c r="A98" t="str">
        <f t="shared" si="2"/>
        <v>2014-10-21</v>
      </c>
      <c r="B98" t="str">
        <f>"1700"</f>
        <v>1700</v>
      </c>
      <c r="C98" t="s">
        <v>105</v>
      </c>
      <c r="E98" t="s">
        <v>16</v>
      </c>
      <c r="G98" s="1" t="s">
        <v>106</v>
      </c>
      <c r="H98">
        <v>2011</v>
      </c>
      <c r="I98" t="s">
        <v>14</v>
      </c>
      <c r="J98" t="s">
        <v>107</v>
      </c>
    </row>
    <row r="99" spans="1:10" ht="45">
      <c r="A99" t="str">
        <f t="shared" si="2"/>
        <v>2014-10-21</v>
      </c>
      <c r="B99" t="str">
        <f>"1730"</f>
        <v>1730</v>
      </c>
      <c r="C99" t="s">
        <v>119</v>
      </c>
      <c r="G99" s="1" t="s">
        <v>26</v>
      </c>
      <c r="H99">
        <v>2014</v>
      </c>
      <c r="I99" t="s">
        <v>14</v>
      </c>
      <c r="J99" t="s">
        <v>55</v>
      </c>
    </row>
    <row r="100" spans="1:10" ht="45">
      <c r="A100" t="str">
        <f t="shared" si="2"/>
        <v>2014-10-21</v>
      </c>
      <c r="B100" t="str">
        <f>"1800"</f>
        <v>1800</v>
      </c>
      <c r="C100" t="s">
        <v>120</v>
      </c>
      <c r="E100" t="s">
        <v>11</v>
      </c>
      <c r="F100" t="s">
        <v>137</v>
      </c>
      <c r="G100" s="1" t="s">
        <v>121</v>
      </c>
      <c r="H100">
        <v>0</v>
      </c>
      <c r="I100" t="s">
        <v>54</v>
      </c>
      <c r="J100" t="s">
        <v>110</v>
      </c>
    </row>
    <row r="101" spans="1:10" ht="45">
      <c r="A101" t="str">
        <f t="shared" si="2"/>
        <v>2014-10-21</v>
      </c>
      <c r="B101" t="str">
        <f>"1830"</f>
        <v>1830</v>
      </c>
      <c r="C101" t="s">
        <v>187</v>
      </c>
      <c r="D101" t="s">
        <v>189</v>
      </c>
      <c r="E101" t="s">
        <v>16</v>
      </c>
      <c r="G101" s="1" t="s">
        <v>188</v>
      </c>
      <c r="H101">
        <v>0</v>
      </c>
      <c r="I101" t="s">
        <v>13</v>
      </c>
      <c r="J101" t="s">
        <v>43</v>
      </c>
    </row>
    <row r="102" spans="1:10" ht="45">
      <c r="A102" t="str">
        <f t="shared" si="2"/>
        <v>2014-10-21</v>
      </c>
      <c r="B102" t="str">
        <f>"1845"</f>
        <v>1845</v>
      </c>
      <c r="C102" t="s">
        <v>187</v>
      </c>
      <c r="D102" t="s">
        <v>191</v>
      </c>
      <c r="E102" t="s">
        <v>16</v>
      </c>
      <c r="G102" s="1" t="s">
        <v>190</v>
      </c>
      <c r="H102">
        <v>0</v>
      </c>
      <c r="I102" t="s">
        <v>13</v>
      </c>
      <c r="J102" t="s">
        <v>43</v>
      </c>
    </row>
    <row r="103" spans="1:10" ht="45">
      <c r="A103" t="str">
        <f t="shared" si="2"/>
        <v>2014-10-21</v>
      </c>
      <c r="B103" t="str">
        <f>"1900"</f>
        <v>1900</v>
      </c>
      <c r="C103" t="s">
        <v>119</v>
      </c>
      <c r="G103" s="1" t="s">
        <v>26</v>
      </c>
      <c r="H103">
        <v>2014</v>
      </c>
      <c r="I103" t="s">
        <v>14</v>
      </c>
      <c r="J103" t="s">
        <v>55</v>
      </c>
    </row>
    <row r="104" spans="1:10" ht="30">
      <c r="A104" t="str">
        <f t="shared" si="2"/>
        <v>2014-10-21</v>
      </c>
      <c r="B104" t="str">
        <f>"1930"</f>
        <v>1930</v>
      </c>
      <c r="C104" t="s">
        <v>192</v>
      </c>
      <c r="E104" t="s">
        <v>11</v>
      </c>
      <c r="F104" t="s">
        <v>137</v>
      </c>
      <c r="G104" s="1" t="s">
        <v>193</v>
      </c>
      <c r="H104">
        <v>2010</v>
      </c>
      <c r="I104" t="s">
        <v>78</v>
      </c>
      <c r="J104" t="s">
        <v>140</v>
      </c>
    </row>
    <row r="105" spans="1:10" ht="45">
      <c r="A105" t="str">
        <f t="shared" si="2"/>
        <v>2014-10-21</v>
      </c>
      <c r="B105" t="str">
        <f>"2000"</f>
        <v>2000</v>
      </c>
      <c r="C105" t="s">
        <v>29</v>
      </c>
      <c r="E105" t="s">
        <v>30</v>
      </c>
      <c r="G105" s="1" t="s">
        <v>31</v>
      </c>
      <c r="H105">
        <v>2014</v>
      </c>
      <c r="I105" t="s">
        <v>14</v>
      </c>
      <c r="J105" t="s">
        <v>28</v>
      </c>
    </row>
    <row r="106" spans="1:10" ht="45">
      <c r="A106" t="str">
        <f t="shared" si="2"/>
        <v>2014-10-21</v>
      </c>
      <c r="B106" t="str">
        <f>"2030"</f>
        <v>2030</v>
      </c>
      <c r="C106" t="s">
        <v>194</v>
      </c>
      <c r="D106" t="s">
        <v>196</v>
      </c>
      <c r="E106" t="s">
        <v>11</v>
      </c>
      <c r="G106" s="1" t="s">
        <v>195</v>
      </c>
      <c r="H106">
        <v>2006</v>
      </c>
      <c r="I106" t="s">
        <v>14</v>
      </c>
      <c r="J106" t="s">
        <v>110</v>
      </c>
    </row>
    <row r="107" spans="1:10" ht="15">
      <c r="A107" t="str">
        <f t="shared" si="2"/>
        <v>2014-10-21</v>
      </c>
      <c r="B107" t="str">
        <f>"2100"</f>
        <v>2100</v>
      </c>
      <c r="C107" t="s">
        <v>197</v>
      </c>
      <c r="D107" t="s">
        <v>199</v>
      </c>
      <c r="E107" t="s">
        <v>136</v>
      </c>
      <c r="F107" t="s">
        <v>137</v>
      </c>
      <c r="G107" s="1" t="s">
        <v>198</v>
      </c>
      <c r="H107">
        <v>0</v>
      </c>
      <c r="I107" t="s">
        <v>14</v>
      </c>
      <c r="J107" t="s">
        <v>107</v>
      </c>
    </row>
    <row r="108" spans="1:10" ht="45">
      <c r="A108" t="str">
        <f t="shared" si="2"/>
        <v>2014-10-21</v>
      </c>
      <c r="B108" t="str">
        <f>"2130"</f>
        <v>2130</v>
      </c>
      <c r="C108" t="s">
        <v>200</v>
      </c>
      <c r="D108" t="s">
        <v>203</v>
      </c>
      <c r="E108" t="s">
        <v>81</v>
      </c>
      <c r="F108" t="s">
        <v>201</v>
      </c>
      <c r="G108" s="1" t="s">
        <v>202</v>
      </c>
      <c r="H108">
        <v>2008</v>
      </c>
      <c r="I108" t="s">
        <v>92</v>
      </c>
      <c r="J108" t="s">
        <v>204</v>
      </c>
    </row>
    <row r="109" spans="1:10" ht="45">
      <c r="A109" t="str">
        <f t="shared" si="2"/>
        <v>2014-10-21</v>
      </c>
      <c r="B109" t="str">
        <f>"2200"</f>
        <v>2200</v>
      </c>
      <c r="C109" t="s">
        <v>205</v>
      </c>
      <c r="E109" t="s">
        <v>30</v>
      </c>
      <c r="G109" s="1" t="s">
        <v>206</v>
      </c>
      <c r="H109">
        <v>2014</v>
      </c>
      <c r="I109" t="s">
        <v>14</v>
      </c>
      <c r="J109" t="s">
        <v>207</v>
      </c>
    </row>
    <row r="110" spans="1:10" ht="45">
      <c r="A110" t="str">
        <f t="shared" si="2"/>
        <v>2014-10-21</v>
      </c>
      <c r="B110" t="str">
        <f>"2330"</f>
        <v>2330</v>
      </c>
      <c r="C110" t="s">
        <v>119</v>
      </c>
      <c r="G110" s="1" t="s">
        <v>26</v>
      </c>
      <c r="H110">
        <v>2014</v>
      </c>
      <c r="I110" t="s">
        <v>14</v>
      </c>
      <c r="J110" t="s">
        <v>55</v>
      </c>
    </row>
    <row r="111" spans="1:10" ht="30">
      <c r="A111" t="str">
        <f aca="true" t="shared" si="3" ref="A111:A152">"2014-10-22"</f>
        <v>2014-10-22</v>
      </c>
      <c r="B111" t="str">
        <f>"0000"</f>
        <v>0000</v>
      </c>
      <c r="C111" t="s">
        <v>208</v>
      </c>
      <c r="D111" t="s">
        <v>210</v>
      </c>
      <c r="E111" t="s">
        <v>16</v>
      </c>
      <c r="G111" s="1" t="s">
        <v>209</v>
      </c>
      <c r="H111">
        <v>2009</v>
      </c>
      <c r="I111" t="s">
        <v>14</v>
      </c>
      <c r="J111" t="s">
        <v>15</v>
      </c>
    </row>
    <row r="112" spans="1:10" ht="30">
      <c r="A112" t="str">
        <f t="shared" si="3"/>
        <v>2014-10-22</v>
      </c>
      <c r="B112" t="str">
        <f>"0100"</f>
        <v>0100</v>
      </c>
      <c r="C112" t="s">
        <v>164</v>
      </c>
      <c r="E112" t="s">
        <v>11</v>
      </c>
      <c r="G112" s="1" t="s">
        <v>165</v>
      </c>
      <c r="H112">
        <v>2012</v>
      </c>
      <c r="I112" t="s">
        <v>14</v>
      </c>
      <c r="J112" t="s">
        <v>59</v>
      </c>
    </row>
    <row r="113" spans="1:10" ht="30">
      <c r="A113" t="str">
        <f t="shared" si="3"/>
        <v>2014-10-22</v>
      </c>
      <c r="B113" t="str">
        <f>"0200"</f>
        <v>0200</v>
      </c>
      <c r="C113" t="s">
        <v>211</v>
      </c>
      <c r="D113" t="s">
        <v>213</v>
      </c>
      <c r="E113" t="s">
        <v>16</v>
      </c>
      <c r="G113" s="1" t="s">
        <v>212</v>
      </c>
      <c r="H113">
        <v>2009</v>
      </c>
      <c r="I113" t="s">
        <v>14</v>
      </c>
      <c r="J113" t="s">
        <v>20</v>
      </c>
    </row>
    <row r="114" spans="1:10" ht="30">
      <c r="A114" t="str">
        <f t="shared" si="3"/>
        <v>2014-10-22</v>
      </c>
      <c r="B114" t="str">
        <f>"0300"</f>
        <v>0300</v>
      </c>
      <c r="C114" t="s">
        <v>152</v>
      </c>
      <c r="E114" t="s">
        <v>30</v>
      </c>
      <c r="G114" s="1" t="s">
        <v>214</v>
      </c>
      <c r="H114">
        <v>2009</v>
      </c>
      <c r="I114" t="s">
        <v>14</v>
      </c>
      <c r="J114" t="s">
        <v>215</v>
      </c>
    </row>
    <row r="115" spans="1:10" ht="30">
      <c r="A115" t="str">
        <f t="shared" si="3"/>
        <v>2014-10-22</v>
      </c>
      <c r="B115" t="str">
        <f>"0400"</f>
        <v>0400</v>
      </c>
      <c r="C115" t="s">
        <v>216</v>
      </c>
      <c r="E115" t="s">
        <v>16</v>
      </c>
      <c r="G115" s="1" t="s">
        <v>217</v>
      </c>
      <c r="H115">
        <v>2011</v>
      </c>
      <c r="I115" t="s">
        <v>14</v>
      </c>
      <c r="J115" t="s">
        <v>218</v>
      </c>
    </row>
    <row r="116" spans="1:10" ht="30">
      <c r="A116" t="str">
        <f t="shared" si="3"/>
        <v>2014-10-22</v>
      </c>
      <c r="B116" t="str">
        <f>"0500"</f>
        <v>0500</v>
      </c>
      <c r="C116" t="s">
        <v>208</v>
      </c>
      <c r="D116" t="s">
        <v>220</v>
      </c>
      <c r="E116" t="s">
        <v>16</v>
      </c>
      <c r="G116" s="1" t="s">
        <v>219</v>
      </c>
      <c r="H116">
        <v>2009</v>
      </c>
      <c r="I116" t="s">
        <v>14</v>
      </c>
      <c r="J116" t="s">
        <v>218</v>
      </c>
    </row>
    <row r="117" spans="1:10" ht="45">
      <c r="A117" t="str">
        <f t="shared" si="3"/>
        <v>2014-10-22</v>
      </c>
      <c r="B117" t="str">
        <f>"0600"</f>
        <v>0600</v>
      </c>
      <c r="C117" t="s">
        <v>95</v>
      </c>
      <c r="D117" t="s">
        <v>221</v>
      </c>
      <c r="E117" t="s">
        <v>16</v>
      </c>
      <c r="G117" s="1" t="s">
        <v>96</v>
      </c>
      <c r="H117">
        <v>2005</v>
      </c>
      <c r="I117" t="s">
        <v>78</v>
      </c>
      <c r="J117" t="s">
        <v>50</v>
      </c>
    </row>
    <row r="118" spans="1:10" ht="30">
      <c r="A118" t="str">
        <f t="shared" si="3"/>
        <v>2014-10-22</v>
      </c>
      <c r="B118" t="str">
        <f>"0630"</f>
        <v>0630</v>
      </c>
      <c r="C118" t="s">
        <v>98</v>
      </c>
      <c r="E118" t="s">
        <v>16</v>
      </c>
      <c r="G118" s="1" t="s">
        <v>99</v>
      </c>
      <c r="H118">
        <v>0</v>
      </c>
      <c r="I118" t="s">
        <v>78</v>
      </c>
      <c r="J118" t="s">
        <v>79</v>
      </c>
    </row>
    <row r="119" spans="1:10" ht="30">
      <c r="A119" t="str">
        <f t="shared" si="3"/>
        <v>2014-10-22</v>
      </c>
      <c r="B119" t="str">
        <f>"0700"</f>
        <v>0700</v>
      </c>
      <c r="C119" t="s">
        <v>100</v>
      </c>
      <c r="D119" t="s">
        <v>223</v>
      </c>
      <c r="E119" t="s">
        <v>16</v>
      </c>
      <c r="G119" s="1" t="s">
        <v>222</v>
      </c>
      <c r="H119">
        <v>2012</v>
      </c>
      <c r="I119" t="s">
        <v>14</v>
      </c>
      <c r="J119" t="s">
        <v>107</v>
      </c>
    </row>
    <row r="120" spans="1:10" ht="45">
      <c r="A120" t="str">
        <f t="shared" si="3"/>
        <v>2014-10-22</v>
      </c>
      <c r="B120" t="str">
        <f>"0730"</f>
        <v>0730</v>
      </c>
      <c r="C120" t="s">
        <v>103</v>
      </c>
      <c r="E120" t="s">
        <v>16</v>
      </c>
      <c r="G120" s="1" t="s">
        <v>104</v>
      </c>
      <c r="H120">
        <v>0</v>
      </c>
      <c r="I120" t="s">
        <v>14</v>
      </c>
      <c r="J120" t="s">
        <v>50</v>
      </c>
    </row>
    <row r="121" spans="1:10" ht="45">
      <c r="A121" t="str">
        <f t="shared" si="3"/>
        <v>2014-10-22</v>
      </c>
      <c r="B121" t="str">
        <f>"0800"</f>
        <v>0800</v>
      </c>
      <c r="C121" t="s">
        <v>105</v>
      </c>
      <c r="E121" t="s">
        <v>16</v>
      </c>
      <c r="G121" s="1" t="s">
        <v>106</v>
      </c>
      <c r="H121">
        <v>2011</v>
      </c>
      <c r="I121" t="s">
        <v>14</v>
      </c>
      <c r="J121" t="s">
        <v>107</v>
      </c>
    </row>
    <row r="122" spans="1:10" ht="30">
      <c r="A122" t="str">
        <f t="shared" si="3"/>
        <v>2014-10-22</v>
      </c>
      <c r="B122" t="str">
        <f>"0830"</f>
        <v>0830</v>
      </c>
      <c r="C122" t="s">
        <v>108</v>
      </c>
      <c r="E122" t="s">
        <v>16</v>
      </c>
      <c r="G122" s="1" t="s">
        <v>224</v>
      </c>
      <c r="H122">
        <v>2009</v>
      </c>
      <c r="I122" t="s">
        <v>14</v>
      </c>
      <c r="J122" t="s">
        <v>110</v>
      </c>
    </row>
    <row r="123" spans="1:10" ht="45">
      <c r="A123" t="str">
        <f t="shared" si="3"/>
        <v>2014-10-22</v>
      </c>
      <c r="B123" t="str">
        <f>"0900"</f>
        <v>0900</v>
      </c>
      <c r="C123" t="s">
        <v>111</v>
      </c>
      <c r="E123" t="s">
        <v>16</v>
      </c>
      <c r="G123" s="1" t="s">
        <v>104</v>
      </c>
      <c r="H123">
        <v>0</v>
      </c>
      <c r="I123" t="s">
        <v>14</v>
      </c>
      <c r="J123" t="s">
        <v>225</v>
      </c>
    </row>
    <row r="124" spans="1:10" ht="30">
      <c r="A124" t="str">
        <f t="shared" si="3"/>
        <v>2014-10-22</v>
      </c>
      <c r="B124" t="str">
        <f>"0930"</f>
        <v>0930</v>
      </c>
      <c r="C124" t="s">
        <v>112</v>
      </c>
      <c r="D124" t="s">
        <v>171</v>
      </c>
      <c r="E124" t="s">
        <v>16</v>
      </c>
      <c r="G124" s="1" t="s">
        <v>113</v>
      </c>
      <c r="H124">
        <v>2002</v>
      </c>
      <c r="I124" t="s">
        <v>78</v>
      </c>
      <c r="J124" t="s">
        <v>46</v>
      </c>
    </row>
    <row r="125" spans="1:10" ht="30">
      <c r="A125" t="str">
        <f t="shared" si="3"/>
        <v>2014-10-22</v>
      </c>
      <c r="B125" t="str">
        <f>"0945"</f>
        <v>0945</v>
      </c>
      <c r="C125" t="s">
        <v>112</v>
      </c>
      <c r="D125" t="s">
        <v>226</v>
      </c>
      <c r="E125" t="s">
        <v>16</v>
      </c>
      <c r="G125" s="1" t="s">
        <v>113</v>
      </c>
      <c r="H125">
        <v>2002</v>
      </c>
      <c r="I125" t="s">
        <v>78</v>
      </c>
      <c r="J125" t="s">
        <v>43</v>
      </c>
    </row>
    <row r="126" spans="1:10" ht="45">
      <c r="A126" t="str">
        <f t="shared" si="3"/>
        <v>2014-10-22</v>
      </c>
      <c r="B126" t="str">
        <f>"1000"</f>
        <v>1000</v>
      </c>
      <c r="C126" t="s">
        <v>120</v>
      </c>
      <c r="E126" t="s">
        <v>11</v>
      </c>
      <c r="F126" t="s">
        <v>137</v>
      </c>
      <c r="G126" s="1" t="s">
        <v>121</v>
      </c>
      <c r="H126">
        <v>0</v>
      </c>
      <c r="I126" t="s">
        <v>54</v>
      </c>
      <c r="J126" t="s">
        <v>110</v>
      </c>
    </row>
    <row r="127" spans="1:10" ht="45">
      <c r="A127" t="str">
        <f t="shared" si="3"/>
        <v>2014-10-22</v>
      </c>
      <c r="B127" t="str">
        <f>"1030"</f>
        <v>1030</v>
      </c>
      <c r="C127" t="s">
        <v>187</v>
      </c>
      <c r="D127" t="s">
        <v>189</v>
      </c>
      <c r="E127" t="s">
        <v>16</v>
      </c>
      <c r="G127" s="1" t="s">
        <v>188</v>
      </c>
      <c r="H127">
        <v>0</v>
      </c>
      <c r="I127" t="s">
        <v>13</v>
      </c>
      <c r="J127" t="s">
        <v>43</v>
      </c>
    </row>
    <row r="128" spans="1:10" ht="45">
      <c r="A128" t="str">
        <f t="shared" si="3"/>
        <v>2014-10-22</v>
      </c>
      <c r="B128" t="str">
        <f>"1045"</f>
        <v>1045</v>
      </c>
      <c r="C128" t="s">
        <v>187</v>
      </c>
      <c r="D128" t="s">
        <v>191</v>
      </c>
      <c r="E128" t="s">
        <v>16</v>
      </c>
      <c r="G128" s="1" t="s">
        <v>190</v>
      </c>
      <c r="H128">
        <v>0</v>
      </c>
      <c r="I128" t="s">
        <v>13</v>
      </c>
      <c r="J128" t="s">
        <v>43</v>
      </c>
    </row>
    <row r="129" spans="1:10" ht="45">
      <c r="A129" t="str">
        <f t="shared" si="3"/>
        <v>2014-10-22</v>
      </c>
      <c r="B129" t="str">
        <f>"1100"</f>
        <v>1100</v>
      </c>
      <c r="C129" t="s">
        <v>29</v>
      </c>
      <c r="E129" t="s">
        <v>30</v>
      </c>
      <c r="G129" s="1" t="s">
        <v>31</v>
      </c>
      <c r="H129">
        <v>2014</v>
      </c>
      <c r="I129" t="s">
        <v>14</v>
      </c>
      <c r="J129" t="s">
        <v>28</v>
      </c>
    </row>
    <row r="130" spans="1:10" ht="30">
      <c r="A130" t="str">
        <f t="shared" si="3"/>
        <v>2014-10-22</v>
      </c>
      <c r="B130" t="str">
        <f>"1130"</f>
        <v>1130</v>
      </c>
      <c r="C130" t="s">
        <v>192</v>
      </c>
      <c r="E130" t="s">
        <v>11</v>
      </c>
      <c r="F130" t="s">
        <v>137</v>
      </c>
      <c r="G130" s="1" t="s">
        <v>193</v>
      </c>
      <c r="H130">
        <v>2010</v>
      </c>
      <c r="I130" t="s">
        <v>78</v>
      </c>
      <c r="J130" t="s">
        <v>140</v>
      </c>
    </row>
    <row r="131" spans="1:10" ht="45">
      <c r="A131" t="str">
        <f t="shared" si="3"/>
        <v>2014-10-22</v>
      </c>
      <c r="B131" t="str">
        <f>"1200"</f>
        <v>1200</v>
      </c>
      <c r="C131" t="s">
        <v>205</v>
      </c>
      <c r="E131" t="s">
        <v>30</v>
      </c>
      <c r="G131" s="1" t="s">
        <v>206</v>
      </c>
      <c r="H131">
        <v>2014</v>
      </c>
      <c r="I131" t="s">
        <v>14</v>
      </c>
      <c r="J131" t="s">
        <v>207</v>
      </c>
    </row>
    <row r="132" spans="1:10" ht="30">
      <c r="A132" t="str">
        <f t="shared" si="3"/>
        <v>2014-10-22</v>
      </c>
      <c r="B132" t="str">
        <f>"1330"</f>
        <v>1330</v>
      </c>
      <c r="C132" t="s">
        <v>227</v>
      </c>
      <c r="E132" t="s">
        <v>16</v>
      </c>
      <c r="G132" s="1" t="s">
        <v>228</v>
      </c>
      <c r="H132">
        <v>2010</v>
      </c>
      <c r="I132" t="s">
        <v>14</v>
      </c>
      <c r="J132" t="s">
        <v>229</v>
      </c>
    </row>
    <row r="133" spans="1:10" ht="45">
      <c r="A133" t="str">
        <f t="shared" si="3"/>
        <v>2014-10-22</v>
      </c>
      <c r="B133" t="str">
        <f>"1430"</f>
        <v>1430</v>
      </c>
      <c r="C133" t="s">
        <v>103</v>
      </c>
      <c r="E133" t="s">
        <v>16</v>
      </c>
      <c r="G133" s="1" t="s">
        <v>104</v>
      </c>
      <c r="H133">
        <v>0</v>
      </c>
      <c r="I133" t="s">
        <v>14</v>
      </c>
      <c r="J133" t="s">
        <v>107</v>
      </c>
    </row>
    <row r="134" spans="1:10" ht="45">
      <c r="A134" t="str">
        <f t="shared" si="3"/>
        <v>2014-10-22</v>
      </c>
      <c r="B134" t="str">
        <f>"1500"</f>
        <v>1500</v>
      </c>
      <c r="C134" t="s">
        <v>95</v>
      </c>
      <c r="D134" t="s">
        <v>221</v>
      </c>
      <c r="E134" t="s">
        <v>16</v>
      </c>
      <c r="G134" s="1" t="s">
        <v>96</v>
      </c>
      <c r="H134">
        <v>2005</v>
      </c>
      <c r="I134" t="s">
        <v>78</v>
      </c>
      <c r="J134" t="s">
        <v>50</v>
      </c>
    </row>
    <row r="135" spans="1:10" ht="30">
      <c r="A135" t="str">
        <f t="shared" si="3"/>
        <v>2014-10-22</v>
      </c>
      <c r="B135" t="str">
        <f>"1530"</f>
        <v>1530</v>
      </c>
      <c r="C135" t="s">
        <v>100</v>
      </c>
      <c r="D135" t="s">
        <v>223</v>
      </c>
      <c r="E135" t="s">
        <v>16</v>
      </c>
      <c r="G135" s="1" t="s">
        <v>222</v>
      </c>
      <c r="H135">
        <v>2012</v>
      </c>
      <c r="I135" t="s">
        <v>14</v>
      </c>
      <c r="J135" t="s">
        <v>107</v>
      </c>
    </row>
    <row r="136" spans="1:10" ht="45">
      <c r="A136" t="str">
        <f t="shared" si="3"/>
        <v>2014-10-22</v>
      </c>
      <c r="B136" t="str">
        <f>"1600"</f>
        <v>1600</v>
      </c>
      <c r="C136" t="s">
        <v>111</v>
      </c>
      <c r="E136" t="s">
        <v>16</v>
      </c>
      <c r="G136" s="1" t="s">
        <v>104</v>
      </c>
      <c r="H136">
        <v>0</v>
      </c>
      <c r="I136" t="s">
        <v>14</v>
      </c>
      <c r="J136" t="s">
        <v>71</v>
      </c>
    </row>
    <row r="137" spans="1:10" ht="30">
      <c r="A137" t="str">
        <f t="shared" si="3"/>
        <v>2014-10-22</v>
      </c>
      <c r="B137" t="str">
        <f>"1630"</f>
        <v>1630</v>
      </c>
      <c r="C137" t="s">
        <v>98</v>
      </c>
      <c r="E137" t="s">
        <v>16</v>
      </c>
      <c r="G137" s="1" t="s">
        <v>99</v>
      </c>
      <c r="H137">
        <v>0</v>
      </c>
      <c r="I137" t="s">
        <v>78</v>
      </c>
      <c r="J137" t="s">
        <v>79</v>
      </c>
    </row>
    <row r="138" spans="1:10" ht="45">
      <c r="A138" t="str">
        <f t="shared" si="3"/>
        <v>2014-10-22</v>
      </c>
      <c r="B138" t="str">
        <f>"1700"</f>
        <v>1700</v>
      </c>
      <c r="C138" t="s">
        <v>105</v>
      </c>
      <c r="E138" t="s">
        <v>16</v>
      </c>
      <c r="G138" s="1" t="s">
        <v>106</v>
      </c>
      <c r="H138">
        <v>2011</v>
      </c>
      <c r="I138" t="s">
        <v>14</v>
      </c>
      <c r="J138" t="s">
        <v>107</v>
      </c>
    </row>
    <row r="139" spans="1:10" ht="45">
      <c r="A139" t="str">
        <f t="shared" si="3"/>
        <v>2014-10-22</v>
      </c>
      <c r="B139" t="str">
        <f>"1730"</f>
        <v>1730</v>
      </c>
      <c r="C139" t="s">
        <v>119</v>
      </c>
      <c r="G139" s="1" t="s">
        <v>26</v>
      </c>
      <c r="H139">
        <v>2014</v>
      </c>
      <c r="I139" t="s">
        <v>14</v>
      </c>
      <c r="J139" t="s">
        <v>55</v>
      </c>
    </row>
    <row r="140" spans="1:10" ht="45">
      <c r="A140" t="str">
        <f t="shared" si="3"/>
        <v>2014-10-22</v>
      </c>
      <c r="B140" t="str">
        <f>"1800"</f>
        <v>1800</v>
      </c>
      <c r="C140" t="s">
        <v>127</v>
      </c>
      <c r="D140" t="s">
        <v>230</v>
      </c>
      <c r="E140" t="s">
        <v>16</v>
      </c>
      <c r="G140" s="1" t="s">
        <v>128</v>
      </c>
      <c r="H140">
        <v>2012</v>
      </c>
      <c r="I140" t="s">
        <v>54</v>
      </c>
      <c r="J140" t="s">
        <v>110</v>
      </c>
    </row>
    <row r="141" spans="1:10" ht="45">
      <c r="A141" t="str">
        <f t="shared" si="3"/>
        <v>2014-10-22</v>
      </c>
      <c r="B141" t="str">
        <f>"1830"</f>
        <v>1830</v>
      </c>
      <c r="C141" t="s">
        <v>231</v>
      </c>
      <c r="D141" t="s">
        <v>233</v>
      </c>
      <c r="E141" t="s">
        <v>16</v>
      </c>
      <c r="G141" s="1" t="s">
        <v>232</v>
      </c>
      <c r="H141">
        <v>0</v>
      </c>
      <c r="I141" t="s">
        <v>13</v>
      </c>
      <c r="J141" t="s">
        <v>234</v>
      </c>
    </row>
    <row r="142" spans="1:10" ht="45">
      <c r="A142" t="str">
        <f t="shared" si="3"/>
        <v>2014-10-22</v>
      </c>
      <c r="B142" t="str">
        <f>"1845"</f>
        <v>1845</v>
      </c>
      <c r="C142" t="s">
        <v>231</v>
      </c>
      <c r="D142" t="s">
        <v>236</v>
      </c>
      <c r="E142" t="s">
        <v>11</v>
      </c>
      <c r="G142" s="1" t="s">
        <v>235</v>
      </c>
      <c r="H142">
        <v>0</v>
      </c>
      <c r="I142" t="s">
        <v>13</v>
      </c>
      <c r="J142" t="s">
        <v>43</v>
      </c>
    </row>
    <row r="143" spans="1:10" ht="45">
      <c r="A143" t="str">
        <f t="shared" si="3"/>
        <v>2014-10-22</v>
      </c>
      <c r="B143" t="str">
        <f>"1900"</f>
        <v>1900</v>
      </c>
      <c r="C143" t="s">
        <v>119</v>
      </c>
      <c r="G143" s="1" t="s">
        <v>26</v>
      </c>
      <c r="H143">
        <v>2014</v>
      </c>
      <c r="I143" t="s">
        <v>14</v>
      </c>
      <c r="J143" t="s">
        <v>55</v>
      </c>
    </row>
    <row r="144" spans="1:10" ht="30">
      <c r="A144" t="str">
        <f t="shared" si="3"/>
        <v>2014-10-22</v>
      </c>
      <c r="B144" t="str">
        <f>"1930"</f>
        <v>1930</v>
      </c>
      <c r="C144" t="s">
        <v>65</v>
      </c>
      <c r="E144" t="s">
        <v>30</v>
      </c>
      <c r="G144" s="1" t="s">
        <v>66</v>
      </c>
      <c r="H144">
        <v>2014</v>
      </c>
      <c r="I144" t="s">
        <v>14</v>
      </c>
      <c r="J144" t="s">
        <v>55</v>
      </c>
    </row>
    <row r="145" spans="1:10" ht="45">
      <c r="A145" t="str">
        <f t="shared" si="3"/>
        <v>2014-10-22</v>
      </c>
      <c r="B145" t="str">
        <f>"2000"</f>
        <v>2000</v>
      </c>
      <c r="C145" t="s">
        <v>237</v>
      </c>
      <c r="D145" t="s">
        <v>239</v>
      </c>
      <c r="E145" t="s">
        <v>11</v>
      </c>
      <c r="G145" s="1" t="s">
        <v>238</v>
      </c>
      <c r="H145">
        <v>2012</v>
      </c>
      <c r="I145" t="s">
        <v>14</v>
      </c>
      <c r="J145" t="s">
        <v>28</v>
      </c>
    </row>
    <row r="146" spans="1:10" ht="45">
      <c r="A146" t="str">
        <f t="shared" si="3"/>
        <v>2014-10-22</v>
      </c>
      <c r="B146" t="str">
        <f>"2030"</f>
        <v>2030</v>
      </c>
      <c r="C146" t="s">
        <v>240</v>
      </c>
      <c r="D146" t="s">
        <v>336</v>
      </c>
      <c r="E146" t="s">
        <v>16</v>
      </c>
      <c r="G146" s="1" t="s">
        <v>241</v>
      </c>
      <c r="H146">
        <v>0</v>
      </c>
      <c r="I146" t="s">
        <v>14</v>
      </c>
      <c r="J146" t="s">
        <v>107</v>
      </c>
    </row>
    <row r="147" spans="1:10" ht="30">
      <c r="A147" t="str">
        <f t="shared" si="3"/>
        <v>2014-10-22</v>
      </c>
      <c r="B147" t="str">
        <f>"2100"</f>
        <v>2100</v>
      </c>
      <c r="C147" t="s">
        <v>242</v>
      </c>
      <c r="E147" t="s">
        <v>11</v>
      </c>
      <c r="F147" t="s">
        <v>137</v>
      </c>
      <c r="G147" s="1" t="s">
        <v>243</v>
      </c>
      <c r="H147">
        <v>2007</v>
      </c>
      <c r="I147" t="s">
        <v>14</v>
      </c>
      <c r="J147" t="s">
        <v>244</v>
      </c>
    </row>
    <row r="148" spans="1:10" ht="45">
      <c r="A148" t="str">
        <f t="shared" si="3"/>
        <v>2014-10-22</v>
      </c>
      <c r="B148" t="str">
        <f>"2130"</f>
        <v>2130</v>
      </c>
      <c r="C148" t="s">
        <v>245</v>
      </c>
      <c r="E148" t="s">
        <v>11</v>
      </c>
      <c r="F148" t="s">
        <v>137</v>
      </c>
      <c r="G148" s="1" t="s">
        <v>246</v>
      </c>
      <c r="H148">
        <v>0</v>
      </c>
      <c r="I148" t="s">
        <v>14</v>
      </c>
      <c r="J148" t="s">
        <v>28</v>
      </c>
    </row>
    <row r="149" spans="1:10" ht="45">
      <c r="A149" t="str">
        <f t="shared" si="3"/>
        <v>2014-10-22</v>
      </c>
      <c r="B149" t="str">
        <f>"2200"</f>
        <v>2200</v>
      </c>
      <c r="C149" t="s">
        <v>247</v>
      </c>
      <c r="E149" t="s">
        <v>11</v>
      </c>
      <c r="G149" s="1" t="s">
        <v>248</v>
      </c>
      <c r="H149">
        <v>0</v>
      </c>
      <c r="I149" t="s">
        <v>13</v>
      </c>
      <c r="J149" t="s">
        <v>35</v>
      </c>
    </row>
    <row r="150" spans="1:10" ht="45">
      <c r="A150" t="str">
        <f t="shared" si="3"/>
        <v>2014-10-22</v>
      </c>
      <c r="B150" t="str">
        <f>"2300"</f>
        <v>2300</v>
      </c>
      <c r="C150" t="s">
        <v>119</v>
      </c>
      <c r="G150" s="1" t="s">
        <v>26</v>
      </c>
      <c r="H150">
        <v>2014</v>
      </c>
      <c r="I150" t="s">
        <v>14</v>
      </c>
      <c r="J150" t="s">
        <v>55</v>
      </c>
    </row>
    <row r="151" spans="1:10" ht="45">
      <c r="A151" t="str">
        <f t="shared" si="3"/>
        <v>2014-10-22</v>
      </c>
      <c r="B151" t="str">
        <f>"2330"</f>
        <v>2330</v>
      </c>
      <c r="C151" t="s">
        <v>231</v>
      </c>
      <c r="D151" t="s">
        <v>233</v>
      </c>
      <c r="E151" t="s">
        <v>16</v>
      </c>
      <c r="G151" s="1" t="s">
        <v>232</v>
      </c>
      <c r="H151">
        <v>0</v>
      </c>
      <c r="I151" t="s">
        <v>13</v>
      </c>
      <c r="J151" t="s">
        <v>234</v>
      </c>
    </row>
    <row r="152" spans="1:10" ht="45">
      <c r="A152" t="str">
        <f t="shared" si="3"/>
        <v>2014-10-22</v>
      </c>
      <c r="B152" t="str">
        <f>"2345"</f>
        <v>2345</v>
      </c>
      <c r="C152" t="s">
        <v>231</v>
      </c>
      <c r="D152" t="s">
        <v>236</v>
      </c>
      <c r="E152" t="s">
        <v>11</v>
      </c>
      <c r="G152" s="1" t="s">
        <v>235</v>
      </c>
      <c r="H152">
        <v>0</v>
      </c>
      <c r="I152" t="s">
        <v>13</v>
      </c>
      <c r="J152" t="s">
        <v>43</v>
      </c>
    </row>
    <row r="153" spans="1:10" ht="30">
      <c r="A153" t="str">
        <f aca="true" t="shared" si="4" ref="A153:A192">"2014-10-23"</f>
        <v>2014-10-23</v>
      </c>
      <c r="B153" t="str">
        <f>"0000"</f>
        <v>0000</v>
      </c>
      <c r="C153" t="s">
        <v>10</v>
      </c>
      <c r="E153" t="s">
        <v>11</v>
      </c>
      <c r="G153" s="1" t="s">
        <v>12</v>
      </c>
      <c r="H153">
        <v>2012</v>
      </c>
      <c r="I153" t="s">
        <v>14</v>
      </c>
      <c r="J153" t="s">
        <v>39</v>
      </c>
    </row>
    <row r="154" spans="1:10" ht="45">
      <c r="A154" t="str">
        <f t="shared" si="4"/>
        <v>2014-10-23</v>
      </c>
      <c r="B154" t="str">
        <f>"0500"</f>
        <v>0500</v>
      </c>
      <c r="C154" t="s">
        <v>249</v>
      </c>
      <c r="E154" t="s">
        <v>16</v>
      </c>
      <c r="G154" s="1" t="s">
        <v>250</v>
      </c>
      <c r="H154">
        <v>0</v>
      </c>
      <c r="I154" t="s">
        <v>13</v>
      </c>
      <c r="J154" t="s">
        <v>35</v>
      </c>
    </row>
    <row r="155" spans="1:10" ht="45">
      <c r="A155" t="str">
        <f t="shared" si="4"/>
        <v>2014-10-23</v>
      </c>
      <c r="B155" t="str">
        <f>"0600"</f>
        <v>0600</v>
      </c>
      <c r="C155" t="s">
        <v>95</v>
      </c>
      <c r="D155" t="s">
        <v>251</v>
      </c>
      <c r="E155" t="s">
        <v>16</v>
      </c>
      <c r="G155" s="1" t="s">
        <v>96</v>
      </c>
      <c r="H155">
        <v>2005</v>
      </c>
      <c r="I155" t="s">
        <v>78</v>
      </c>
      <c r="J155" t="s">
        <v>50</v>
      </c>
    </row>
    <row r="156" spans="1:10" ht="30">
      <c r="A156" t="str">
        <f t="shared" si="4"/>
        <v>2014-10-23</v>
      </c>
      <c r="B156" t="str">
        <f>"0630"</f>
        <v>0630</v>
      </c>
      <c r="C156" t="s">
        <v>98</v>
      </c>
      <c r="E156" t="s">
        <v>16</v>
      </c>
      <c r="G156" s="1" t="s">
        <v>99</v>
      </c>
      <c r="H156">
        <v>0</v>
      </c>
      <c r="I156" t="s">
        <v>78</v>
      </c>
      <c r="J156" t="s">
        <v>50</v>
      </c>
    </row>
    <row r="157" spans="1:10" ht="30">
      <c r="A157" t="str">
        <f t="shared" si="4"/>
        <v>2014-10-23</v>
      </c>
      <c r="B157" t="str">
        <f>"0700"</f>
        <v>0700</v>
      </c>
      <c r="C157" t="s">
        <v>100</v>
      </c>
      <c r="D157" t="s">
        <v>253</v>
      </c>
      <c r="E157" t="s">
        <v>16</v>
      </c>
      <c r="G157" s="1" t="s">
        <v>252</v>
      </c>
      <c r="H157">
        <v>2012</v>
      </c>
      <c r="I157" t="s">
        <v>14</v>
      </c>
      <c r="J157" t="s">
        <v>110</v>
      </c>
    </row>
    <row r="158" spans="1:10" ht="45">
      <c r="A158" t="str">
        <f t="shared" si="4"/>
        <v>2014-10-23</v>
      </c>
      <c r="B158" t="str">
        <f>"0730"</f>
        <v>0730</v>
      </c>
      <c r="C158" t="s">
        <v>103</v>
      </c>
      <c r="E158" t="s">
        <v>16</v>
      </c>
      <c r="G158" s="1" t="s">
        <v>104</v>
      </c>
      <c r="H158">
        <v>0</v>
      </c>
      <c r="I158" t="s">
        <v>14</v>
      </c>
      <c r="J158" t="s">
        <v>79</v>
      </c>
    </row>
    <row r="159" spans="1:10" ht="45">
      <c r="A159" t="str">
        <f t="shared" si="4"/>
        <v>2014-10-23</v>
      </c>
      <c r="B159" t="str">
        <f>"0800"</f>
        <v>0800</v>
      </c>
      <c r="C159" t="s">
        <v>105</v>
      </c>
      <c r="E159" t="s">
        <v>16</v>
      </c>
      <c r="G159" s="1" t="s">
        <v>106</v>
      </c>
      <c r="H159">
        <v>2011</v>
      </c>
      <c r="I159" t="s">
        <v>14</v>
      </c>
      <c r="J159" t="s">
        <v>107</v>
      </c>
    </row>
    <row r="160" spans="1:10" ht="15">
      <c r="A160" t="str">
        <f t="shared" si="4"/>
        <v>2014-10-23</v>
      </c>
      <c r="B160" t="str">
        <f>"0830"</f>
        <v>0830</v>
      </c>
      <c r="C160" t="s">
        <v>108</v>
      </c>
      <c r="D160" t="s">
        <v>255</v>
      </c>
      <c r="E160" t="s">
        <v>16</v>
      </c>
      <c r="G160" s="1" t="s">
        <v>254</v>
      </c>
      <c r="H160">
        <v>2009</v>
      </c>
      <c r="I160" t="s">
        <v>14</v>
      </c>
      <c r="J160" t="s">
        <v>110</v>
      </c>
    </row>
    <row r="161" spans="1:10" ht="45">
      <c r="A161" t="str">
        <f t="shared" si="4"/>
        <v>2014-10-23</v>
      </c>
      <c r="B161" t="str">
        <f>"0900"</f>
        <v>0900</v>
      </c>
      <c r="C161" t="s">
        <v>111</v>
      </c>
      <c r="E161" t="s">
        <v>16</v>
      </c>
      <c r="G161" s="1" t="s">
        <v>104</v>
      </c>
      <c r="H161">
        <v>0</v>
      </c>
      <c r="I161" t="s">
        <v>14</v>
      </c>
      <c r="J161" t="s">
        <v>71</v>
      </c>
    </row>
    <row r="162" spans="1:10" ht="30">
      <c r="A162" t="str">
        <f t="shared" si="4"/>
        <v>2014-10-23</v>
      </c>
      <c r="B162" t="str">
        <f>"0930"</f>
        <v>0930</v>
      </c>
      <c r="C162" t="s">
        <v>112</v>
      </c>
      <c r="D162" t="s">
        <v>226</v>
      </c>
      <c r="E162" t="s">
        <v>16</v>
      </c>
      <c r="G162" s="1" t="s">
        <v>113</v>
      </c>
      <c r="H162">
        <v>2002</v>
      </c>
      <c r="I162" t="s">
        <v>78</v>
      </c>
      <c r="J162" t="s">
        <v>43</v>
      </c>
    </row>
    <row r="163" spans="1:10" ht="45">
      <c r="A163" t="str">
        <f t="shared" si="4"/>
        <v>2014-10-23</v>
      </c>
      <c r="B163" t="str">
        <f>"0945"</f>
        <v>0945</v>
      </c>
      <c r="C163" t="s">
        <v>177</v>
      </c>
      <c r="D163" t="s">
        <v>257</v>
      </c>
      <c r="E163" t="s">
        <v>16</v>
      </c>
      <c r="G163" s="1" t="s">
        <v>256</v>
      </c>
      <c r="H163">
        <v>1995</v>
      </c>
      <c r="I163" t="s">
        <v>14</v>
      </c>
      <c r="J163" t="s">
        <v>180</v>
      </c>
    </row>
    <row r="164" spans="1:10" ht="45">
      <c r="A164" t="str">
        <f t="shared" si="4"/>
        <v>2014-10-23</v>
      </c>
      <c r="B164" t="str">
        <f>"0952"</f>
        <v>0952</v>
      </c>
      <c r="C164" t="s">
        <v>177</v>
      </c>
      <c r="D164" t="s">
        <v>259</v>
      </c>
      <c r="E164" t="s">
        <v>16</v>
      </c>
      <c r="G164" s="1" t="s">
        <v>258</v>
      </c>
      <c r="H164">
        <v>1995</v>
      </c>
      <c r="I164" t="s">
        <v>14</v>
      </c>
      <c r="J164" t="s">
        <v>180</v>
      </c>
    </row>
    <row r="165" spans="1:10" ht="45">
      <c r="A165" t="str">
        <f t="shared" si="4"/>
        <v>2014-10-23</v>
      </c>
      <c r="B165" t="str">
        <f>"1000"</f>
        <v>1000</v>
      </c>
      <c r="C165" t="s">
        <v>127</v>
      </c>
      <c r="D165" t="s">
        <v>230</v>
      </c>
      <c r="E165" t="s">
        <v>16</v>
      </c>
      <c r="G165" s="1" t="s">
        <v>128</v>
      </c>
      <c r="H165">
        <v>2012</v>
      </c>
      <c r="I165" t="s">
        <v>54</v>
      </c>
      <c r="J165" t="s">
        <v>110</v>
      </c>
    </row>
    <row r="166" spans="1:10" ht="45">
      <c r="A166" t="str">
        <f t="shared" si="4"/>
        <v>2014-10-23</v>
      </c>
      <c r="B166" t="str">
        <f>"1030"</f>
        <v>1030</v>
      </c>
      <c r="C166" t="s">
        <v>231</v>
      </c>
      <c r="D166" t="s">
        <v>233</v>
      </c>
      <c r="E166" t="s">
        <v>16</v>
      </c>
      <c r="G166" s="1" t="s">
        <v>232</v>
      </c>
      <c r="H166">
        <v>0</v>
      </c>
      <c r="I166" t="s">
        <v>13</v>
      </c>
      <c r="J166" t="s">
        <v>234</v>
      </c>
    </row>
    <row r="167" spans="1:10" ht="45">
      <c r="A167" t="str">
        <f t="shared" si="4"/>
        <v>2014-10-23</v>
      </c>
      <c r="B167" t="str">
        <f>"1045"</f>
        <v>1045</v>
      </c>
      <c r="C167" t="s">
        <v>231</v>
      </c>
      <c r="D167" t="s">
        <v>236</v>
      </c>
      <c r="E167" t="s">
        <v>11</v>
      </c>
      <c r="G167" s="1" t="s">
        <v>235</v>
      </c>
      <c r="H167">
        <v>0</v>
      </c>
      <c r="I167" t="s">
        <v>13</v>
      </c>
      <c r="J167" t="s">
        <v>43</v>
      </c>
    </row>
    <row r="168" spans="1:10" ht="30">
      <c r="A168" t="str">
        <f t="shared" si="4"/>
        <v>2014-10-23</v>
      </c>
      <c r="B168" t="str">
        <f>"1100"</f>
        <v>1100</v>
      </c>
      <c r="C168" t="s">
        <v>65</v>
      </c>
      <c r="E168" t="s">
        <v>30</v>
      </c>
      <c r="G168" s="1" t="s">
        <v>66</v>
      </c>
      <c r="H168">
        <v>2014</v>
      </c>
      <c r="I168" t="s">
        <v>14</v>
      </c>
      <c r="J168" t="s">
        <v>55</v>
      </c>
    </row>
    <row r="169" spans="1:10" ht="45">
      <c r="A169" t="str">
        <f t="shared" si="4"/>
        <v>2014-10-23</v>
      </c>
      <c r="B169" t="str">
        <f>"1130"</f>
        <v>1130</v>
      </c>
      <c r="C169" t="s">
        <v>237</v>
      </c>
      <c r="D169" t="s">
        <v>239</v>
      </c>
      <c r="E169" t="s">
        <v>11</v>
      </c>
      <c r="G169" s="1" t="s">
        <v>238</v>
      </c>
      <c r="H169">
        <v>2012</v>
      </c>
      <c r="I169" t="s">
        <v>14</v>
      </c>
      <c r="J169" t="s">
        <v>28</v>
      </c>
    </row>
    <row r="170" spans="1:10" ht="45">
      <c r="A170" t="str">
        <f t="shared" si="4"/>
        <v>2014-10-23</v>
      </c>
      <c r="B170" t="str">
        <f>"1200"</f>
        <v>1200</v>
      </c>
      <c r="C170" t="s">
        <v>240</v>
      </c>
      <c r="D170" t="s">
        <v>336</v>
      </c>
      <c r="E170" t="s">
        <v>16</v>
      </c>
      <c r="G170" s="1" t="s">
        <v>241</v>
      </c>
      <c r="H170">
        <v>0</v>
      </c>
      <c r="I170" t="s">
        <v>14</v>
      </c>
      <c r="J170" t="s">
        <v>107</v>
      </c>
    </row>
    <row r="171" spans="1:10" ht="45">
      <c r="A171" t="str">
        <f t="shared" si="4"/>
        <v>2014-10-23</v>
      </c>
      <c r="B171" t="str">
        <f>"1230"</f>
        <v>1230</v>
      </c>
      <c r="C171" t="s">
        <v>245</v>
      </c>
      <c r="E171" t="s">
        <v>11</v>
      </c>
      <c r="F171" t="s">
        <v>137</v>
      </c>
      <c r="G171" s="1" t="s">
        <v>246</v>
      </c>
      <c r="H171">
        <v>0</v>
      </c>
      <c r="I171" t="s">
        <v>14</v>
      </c>
      <c r="J171" t="s">
        <v>28</v>
      </c>
    </row>
    <row r="172" spans="1:10" ht="30">
      <c r="A172" t="str">
        <f t="shared" si="4"/>
        <v>2014-10-23</v>
      </c>
      <c r="B172" t="str">
        <f>"1300"</f>
        <v>1300</v>
      </c>
      <c r="C172" t="s">
        <v>242</v>
      </c>
      <c r="E172" t="s">
        <v>11</v>
      </c>
      <c r="F172" t="s">
        <v>137</v>
      </c>
      <c r="G172" s="1" t="s">
        <v>243</v>
      </c>
      <c r="H172">
        <v>2007</v>
      </c>
      <c r="I172" t="s">
        <v>14</v>
      </c>
      <c r="J172" t="s">
        <v>244</v>
      </c>
    </row>
    <row r="173" spans="1:10" ht="45">
      <c r="A173" t="str">
        <f t="shared" si="4"/>
        <v>2014-10-23</v>
      </c>
      <c r="B173" t="str">
        <f>"1330"</f>
        <v>1330</v>
      </c>
      <c r="C173" t="s">
        <v>247</v>
      </c>
      <c r="E173" t="s">
        <v>11</v>
      </c>
      <c r="G173" s="1" t="s">
        <v>248</v>
      </c>
      <c r="H173">
        <v>0</v>
      </c>
      <c r="I173" t="s">
        <v>13</v>
      </c>
      <c r="J173" t="s">
        <v>35</v>
      </c>
    </row>
    <row r="174" spans="1:10" ht="45">
      <c r="A174" t="str">
        <f t="shared" si="4"/>
        <v>2014-10-23</v>
      </c>
      <c r="B174" t="str">
        <f>"1430"</f>
        <v>1430</v>
      </c>
      <c r="C174" t="s">
        <v>103</v>
      </c>
      <c r="E174" t="s">
        <v>16</v>
      </c>
      <c r="G174" s="1" t="s">
        <v>104</v>
      </c>
      <c r="H174">
        <v>0</v>
      </c>
      <c r="I174" t="s">
        <v>14</v>
      </c>
      <c r="J174" t="s">
        <v>50</v>
      </c>
    </row>
    <row r="175" spans="1:10" ht="45">
      <c r="A175" t="str">
        <f t="shared" si="4"/>
        <v>2014-10-23</v>
      </c>
      <c r="B175" t="str">
        <f>"1500"</f>
        <v>1500</v>
      </c>
      <c r="C175" t="s">
        <v>95</v>
      </c>
      <c r="D175" t="s">
        <v>251</v>
      </c>
      <c r="E175" t="s">
        <v>16</v>
      </c>
      <c r="G175" s="1" t="s">
        <v>96</v>
      </c>
      <c r="H175">
        <v>2005</v>
      </c>
      <c r="I175" t="s">
        <v>78</v>
      </c>
      <c r="J175" t="s">
        <v>50</v>
      </c>
    </row>
    <row r="176" spans="1:10" ht="30">
      <c r="A176" t="str">
        <f t="shared" si="4"/>
        <v>2014-10-23</v>
      </c>
      <c r="B176" t="str">
        <f>"1530"</f>
        <v>1530</v>
      </c>
      <c r="C176" t="s">
        <v>100</v>
      </c>
      <c r="D176" t="s">
        <v>253</v>
      </c>
      <c r="E176" t="s">
        <v>16</v>
      </c>
      <c r="G176" s="1" t="s">
        <v>252</v>
      </c>
      <c r="H176">
        <v>2012</v>
      </c>
      <c r="I176" t="s">
        <v>14</v>
      </c>
      <c r="J176" t="s">
        <v>110</v>
      </c>
    </row>
    <row r="177" spans="1:10" ht="45">
      <c r="A177" t="str">
        <f t="shared" si="4"/>
        <v>2014-10-23</v>
      </c>
      <c r="B177" t="str">
        <f>"1600"</f>
        <v>1600</v>
      </c>
      <c r="C177" t="s">
        <v>111</v>
      </c>
      <c r="E177" t="s">
        <v>16</v>
      </c>
      <c r="G177" s="1" t="s">
        <v>104</v>
      </c>
      <c r="H177">
        <v>0</v>
      </c>
      <c r="I177" t="s">
        <v>14</v>
      </c>
      <c r="J177" t="s">
        <v>110</v>
      </c>
    </row>
    <row r="178" spans="1:10" ht="30">
      <c r="A178" t="str">
        <f t="shared" si="4"/>
        <v>2014-10-23</v>
      </c>
      <c r="B178" t="str">
        <f>"1630"</f>
        <v>1630</v>
      </c>
      <c r="C178" t="s">
        <v>98</v>
      </c>
      <c r="E178" t="s">
        <v>16</v>
      </c>
      <c r="G178" s="1" t="s">
        <v>99</v>
      </c>
      <c r="H178">
        <v>0</v>
      </c>
      <c r="I178" t="s">
        <v>78</v>
      </c>
      <c r="J178" t="s">
        <v>50</v>
      </c>
    </row>
    <row r="179" spans="1:10" ht="45">
      <c r="A179" t="str">
        <f t="shared" si="4"/>
        <v>2014-10-23</v>
      </c>
      <c r="B179" t="str">
        <f>"1700"</f>
        <v>1700</v>
      </c>
      <c r="C179" t="s">
        <v>105</v>
      </c>
      <c r="E179" t="s">
        <v>16</v>
      </c>
      <c r="G179" s="1" t="s">
        <v>106</v>
      </c>
      <c r="H179">
        <v>2011</v>
      </c>
      <c r="I179" t="s">
        <v>14</v>
      </c>
      <c r="J179" t="s">
        <v>107</v>
      </c>
    </row>
    <row r="180" spans="1:10" ht="45">
      <c r="A180" t="str">
        <f t="shared" si="4"/>
        <v>2014-10-23</v>
      </c>
      <c r="B180" t="str">
        <f>"1730"</f>
        <v>1730</v>
      </c>
      <c r="C180" t="s">
        <v>119</v>
      </c>
      <c r="G180" s="1" t="s">
        <v>26</v>
      </c>
      <c r="H180">
        <v>2014</v>
      </c>
      <c r="I180" t="s">
        <v>14</v>
      </c>
      <c r="J180" t="s">
        <v>55</v>
      </c>
    </row>
    <row r="181" spans="1:10" ht="45">
      <c r="A181" t="str">
        <f t="shared" si="4"/>
        <v>2014-10-23</v>
      </c>
      <c r="B181" t="str">
        <f>"1800"</f>
        <v>1800</v>
      </c>
      <c r="C181" t="s">
        <v>127</v>
      </c>
      <c r="D181" t="s">
        <v>260</v>
      </c>
      <c r="E181" t="s">
        <v>16</v>
      </c>
      <c r="G181" s="1" t="s">
        <v>128</v>
      </c>
      <c r="H181">
        <v>2012</v>
      </c>
      <c r="I181" t="s">
        <v>54</v>
      </c>
      <c r="J181" t="s">
        <v>28</v>
      </c>
    </row>
    <row r="182" spans="1:10" ht="45">
      <c r="A182" t="str">
        <f t="shared" si="4"/>
        <v>2014-10-23</v>
      </c>
      <c r="B182" t="str">
        <f>"1830"</f>
        <v>1830</v>
      </c>
      <c r="C182" t="s">
        <v>261</v>
      </c>
      <c r="D182" t="s">
        <v>263</v>
      </c>
      <c r="E182" t="s">
        <v>16</v>
      </c>
      <c r="G182" s="1" t="s">
        <v>262</v>
      </c>
      <c r="H182">
        <v>0</v>
      </c>
      <c r="I182" t="s">
        <v>13</v>
      </c>
      <c r="J182" t="s">
        <v>46</v>
      </c>
    </row>
    <row r="183" spans="1:10" ht="45">
      <c r="A183" t="str">
        <f t="shared" si="4"/>
        <v>2014-10-23</v>
      </c>
      <c r="B183" t="str">
        <f>"1845"</f>
        <v>1845</v>
      </c>
      <c r="C183" t="s">
        <v>261</v>
      </c>
      <c r="D183" t="s">
        <v>265</v>
      </c>
      <c r="E183" t="s">
        <v>16</v>
      </c>
      <c r="G183" s="1" t="s">
        <v>264</v>
      </c>
      <c r="H183">
        <v>0</v>
      </c>
      <c r="I183" t="s">
        <v>13</v>
      </c>
      <c r="J183" t="s">
        <v>43</v>
      </c>
    </row>
    <row r="184" spans="1:10" ht="45">
      <c r="A184" t="str">
        <f t="shared" si="4"/>
        <v>2014-10-23</v>
      </c>
      <c r="B184" t="str">
        <f>"1900"</f>
        <v>1900</v>
      </c>
      <c r="C184" t="s">
        <v>119</v>
      </c>
      <c r="G184" s="1" t="s">
        <v>26</v>
      </c>
      <c r="H184">
        <v>2014</v>
      </c>
      <c r="I184" t="s">
        <v>14</v>
      </c>
      <c r="J184" t="s">
        <v>55</v>
      </c>
    </row>
    <row r="185" spans="1:10" ht="45">
      <c r="A185" t="str">
        <f t="shared" si="4"/>
        <v>2014-10-23</v>
      </c>
      <c r="B185" t="str">
        <f>"1930"</f>
        <v>1930</v>
      </c>
      <c r="C185" t="s">
        <v>205</v>
      </c>
      <c r="E185" t="s">
        <v>30</v>
      </c>
      <c r="G185" s="1" t="s">
        <v>206</v>
      </c>
      <c r="H185">
        <v>2014</v>
      </c>
      <c r="I185" t="s">
        <v>14</v>
      </c>
      <c r="J185" t="s">
        <v>207</v>
      </c>
    </row>
    <row r="186" spans="1:10" ht="45">
      <c r="A186" t="str">
        <f t="shared" si="4"/>
        <v>2014-10-23</v>
      </c>
      <c r="B186" t="str">
        <f>"2100"</f>
        <v>2100</v>
      </c>
      <c r="C186" t="s">
        <v>266</v>
      </c>
      <c r="D186" t="s">
        <v>269</v>
      </c>
      <c r="E186" t="s">
        <v>81</v>
      </c>
      <c r="F186" t="s">
        <v>267</v>
      </c>
      <c r="G186" s="1" t="s">
        <v>268</v>
      </c>
      <c r="H186">
        <v>2008</v>
      </c>
      <c r="I186" t="s">
        <v>54</v>
      </c>
      <c r="J186" t="s">
        <v>28</v>
      </c>
    </row>
    <row r="187" spans="1:10" ht="45">
      <c r="A187" t="str">
        <f t="shared" si="4"/>
        <v>2014-10-23</v>
      </c>
      <c r="B187" t="str">
        <f>"2130"</f>
        <v>2130</v>
      </c>
      <c r="C187" t="s">
        <v>266</v>
      </c>
      <c r="D187" t="s">
        <v>271</v>
      </c>
      <c r="E187" t="s">
        <v>81</v>
      </c>
      <c r="F187" t="s">
        <v>267</v>
      </c>
      <c r="G187" s="1" t="s">
        <v>270</v>
      </c>
      <c r="H187">
        <v>2008</v>
      </c>
      <c r="I187" t="s">
        <v>54</v>
      </c>
      <c r="J187" t="s">
        <v>28</v>
      </c>
    </row>
    <row r="188" spans="1:10" ht="30">
      <c r="A188" t="str">
        <f t="shared" si="4"/>
        <v>2014-10-23</v>
      </c>
      <c r="B188" t="str">
        <f>"2200"</f>
        <v>2200</v>
      </c>
      <c r="C188" t="s">
        <v>272</v>
      </c>
      <c r="E188" t="s">
        <v>11</v>
      </c>
      <c r="G188" s="1" t="s">
        <v>273</v>
      </c>
      <c r="H188">
        <v>2013</v>
      </c>
      <c r="I188" t="s">
        <v>14</v>
      </c>
      <c r="J188" t="s">
        <v>225</v>
      </c>
    </row>
    <row r="189" spans="1:10" ht="30">
      <c r="A189" t="str">
        <f t="shared" si="4"/>
        <v>2014-10-23</v>
      </c>
      <c r="B189" t="str">
        <f>"2230"</f>
        <v>2230</v>
      </c>
      <c r="C189" t="s">
        <v>274</v>
      </c>
      <c r="E189" t="s">
        <v>11</v>
      </c>
      <c r="F189" t="s">
        <v>137</v>
      </c>
      <c r="G189" s="1" t="s">
        <v>275</v>
      </c>
      <c r="H189">
        <v>2011</v>
      </c>
      <c r="I189" t="s">
        <v>14</v>
      </c>
      <c r="J189" t="s">
        <v>204</v>
      </c>
    </row>
    <row r="190" spans="1:10" ht="45">
      <c r="A190" t="str">
        <f t="shared" si="4"/>
        <v>2014-10-23</v>
      </c>
      <c r="B190" t="str">
        <f>"2300"</f>
        <v>2300</v>
      </c>
      <c r="C190" t="s">
        <v>119</v>
      </c>
      <c r="G190" s="1" t="s">
        <v>26</v>
      </c>
      <c r="H190">
        <v>2014</v>
      </c>
      <c r="I190" t="s">
        <v>14</v>
      </c>
      <c r="J190" t="s">
        <v>55</v>
      </c>
    </row>
    <row r="191" spans="1:10" ht="45">
      <c r="A191" t="str">
        <f t="shared" si="4"/>
        <v>2014-10-23</v>
      </c>
      <c r="B191" t="str">
        <f>"2330"</f>
        <v>2330</v>
      </c>
      <c r="C191" t="s">
        <v>261</v>
      </c>
      <c r="D191" t="s">
        <v>263</v>
      </c>
      <c r="E191" t="s">
        <v>16</v>
      </c>
      <c r="G191" s="1" t="s">
        <v>262</v>
      </c>
      <c r="H191">
        <v>0</v>
      </c>
      <c r="I191" t="s">
        <v>13</v>
      </c>
      <c r="J191" t="s">
        <v>46</v>
      </c>
    </row>
    <row r="192" spans="1:10" ht="45">
      <c r="A192" t="str">
        <f t="shared" si="4"/>
        <v>2014-10-23</v>
      </c>
      <c r="B192" t="str">
        <f>"2345"</f>
        <v>2345</v>
      </c>
      <c r="C192" t="s">
        <v>261</v>
      </c>
      <c r="D192" t="s">
        <v>265</v>
      </c>
      <c r="E192" t="s">
        <v>16</v>
      </c>
      <c r="G192" s="1" t="s">
        <v>264</v>
      </c>
      <c r="H192">
        <v>0</v>
      </c>
      <c r="I192" t="s">
        <v>13</v>
      </c>
      <c r="J192" t="s">
        <v>43</v>
      </c>
    </row>
    <row r="193" spans="1:10" ht="30">
      <c r="A193" t="str">
        <f aca="true" t="shared" si="5" ref="A193:A230">"2014-10-24"</f>
        <v>2014-10-24</v>
      </c>
      <c r="B193" t="str">
        <f>"0000"</f>
        <v>0000</v>
      </c>
      <c r="C193" t="s">
        <v>161</v>
      </c>
      <c r="D193" t="s">
        <v>276</v>
      </c>
      <c r="E193" t="s">
        <v>16</v>
      </c>
      <c r="G193" s="1" t="s">
        <v>162</v>
      </c>
      <c r="H193">
        <v>2013</v>
      </c>
      <c r="I193" t="s">
        <v>14</v>
      </c>
      <c r="J193" t="s">
        <v>218</v>
      </c>
    </row>
    <row r="194" spans="1:10" ht="15">
      <c r="A194" t="str">
        <f t="shared" si="5"/>
        <v>2014-10-24</v>
      </c>
      <c r="B194" t="str">
        <f>"0100"</f>
        <v>0100</v>
      </c>
      <c r="C194" t="s">
        <v>154</v>
      </c>
      <c r="D194" t="s">
        <v>277</v>
      </c>
      <c r="E194" t="s">
        <v>30</v>
      </c>
      <c r="G194" s="1" t="s">
        <v>155</v>
      </c>
      <c r="H194">
        <v>2011</v>
      </c>
      <c r="I194" t="s">
        <v>14</v>
      </c>
      <c r="J194" t="s">
        <v>94</v>
      </c>
    </row>
    <row r="195" spans="1:10" ht="30">
      <c r="A195" t="str">
        <f t="shared" si="5"/>
        <v>2014-10-24</v>
      </c>
      <c r="B195" t="str">
        <f>"0200"</f>
        <v>0200</v>
      </c>
      <c r="C195" t="s">
        <v>278</v>
      </c>
      <c r="D195" t="s">
        <v>280</v>
      </c>
      <c r="E195" t="s">
        <v>30</v>
      </c>
      <c r="G195" s="1" t="s">
        <v>279</v>
      </c>
      <c r="H195">
        <v>2013</v>
      </c>
      <c r="I195" t="s">
        <v>14</v>
      </c>
      <c r="J195" t="s">
        <v>147</v>
      </c>
    </row>
    <row r="196" spans="1:10" ht="45">
      <c r="A196" t="str">
        <f t="shared" si="5"/>
        <v>2014-10-24</v>
      </c>
      <c r="B196" t="str">
        <f>"0300"</f>
        <v>0300</v>
      </c>
      <c r="C196" t="s">
        <v>281</v>
      </c>
      <c r="E196" t="s">
        <v>11</v>
      </c>
      <c r="F196" t="s">
        <v>282</v>
      </c>
      <c r="G196" s="1" t="s">
        <v>283</v>
      </c>
      <c r="H196">
        <v>2011</v>
      </c>
      <c r="I196" t="s">
        <v>14</v>
      </c>
      <c r="J196" t="s">
        <v>166</v>
      </c>
    </row>
    <row r="197" spans="1:10" ht="30">
      <c r="A197" t="str">
        <f t="shared" si="5"/>
        <v>2014-10-24</v>
      </c>
      <c r="B197" t="str">
        <f>"0400"</f>
        <v>0400</v>
      </c>
      <c r="C197" t="s">
        <v>152</v>
      </c>
      <c r="E197" t="s">
        <v>30</v>
      </c>
      <c r="G197" s="1" t="s">
        <v>284</v>
      </c>
      <c r="H197">
        <v>2009</v>
      </c>
      <c r="I197" t="s">
        <v>14</v>
      </c>
      <c r="J197" t="s">
        <v>215</v>
      </c>
    </row>
    <row r="198" spans="1:10" ht="30">
      <c r="A198" t="str">
        <f t="shared" si="5"/>
        <v>2014-10-24</v>
      </c>
      <c r="B198" t="str">
        <f>"0500"</f>
        <v>0500</v>
      </c>
      <c r="C198" t="s">
        <v>10</v>
      </c>
      <c r="E198" t="s">
        <v>11</v>
      </c>
      <c r="G198" s="1" t="s">
        <v>12</v>
      </c>
      <c r="H198">
        <v>2012</v>
      </c>
      <c r="I198" t="s">
        <v>14</v>
      </c>
      <c r="J198" t="s">
        <v>20</v>
      </c>
    </row>
    <row r="199" spans="1:10" ht="45">
      <c r="A199" t="str">
        <f t="shared" si="5"/>
        <v>2014-10-24</v>
      </c>
      <c r="B199" t="str">
        <f>"0600"</f>
        <v>0600</v>
      </c>
      <c r="C199" t="s">
        <v>95</v>
      </c>
      <c r="D199" t="s">
        <v>285</v>
      </c>
      <c r="E199" t="s">
        <v>16</v>
      </c>
      <c r="G199" s="1" t="s">
        <v>96</v>
      </c>
      <c r="H199">
        <v>2005</v>
      </c>
      <c r="I199" t="s">
        <v>78</v>
      </c>
      <c r="J199" t="s">
        <v>50</v>
      </c>
    </row>
    <row r="200" spans="1:10" ht="30">
      <c r="A200" t="str">
        <f t="shared" si="5"/>
        <v>2014-10-24</v>
      </c>
      <c r="B200" t="str">
        <f>"0630"</f>
        <v>0630</v>
      </c>
      <c r="C200" t="s">
        <v>98</v>
      </c>
      <c r="E200" t="s">
        <v>16</v>
      </c>
      <c r="G200" s="1" t="s">
        <v>99</v>
      </c>
      <c r="H200">
        <v>0</v>
      </c>
      <c r="I200" t="s">
        <v>78</v>
      </c>
      <c r="J200" t="s">
        <v>50</v>
      </c>
    </row>
    <row r="201" spans="1:10" ht="30">
      <c r="A201" t="str">
        <f t="shared" si="5"/>
        <v>2014-10-24</v>
      </c>
      <c r="B201" t="str">
        <f>"0700"</f>
        <v>0700</v>
      </c>
      <c r="C201" t="s">
        <v>100</v>
      </c>
      <c r="D201" t="s">
        <v>287</v>
      </c>
      <c r="E201" t="s">
        <v>16</v>
      </c>
      <c r="G201" s="1" t="s">
        <v>286</v>
      </c>
      <c r="H201">
        <v>2012</v>
      </c>
      <c r="I201" t="s">
        <v>14</v>
      </c>
      <c r="J201" t="s">
        <v>50</v>
      </c>
    </row>
    <row r="202" spans="1:10" ht="45">
      <c r="A202" t="str">
        <f t="shared" si="5"/>
        <v>2014-10-24</v>
      </c>
      <c r="B202" t="str">
        <f>"0730"</f>
        <v>0730</v>
      </c>
      <c r="C202" t="s">
        <v>103</v>
      </c>
      <c r="E202" t="s">
        <v>16</v>
      </c>
      <c r="G202" s="1" t="s">
        <v>104</v>
      </c>
      <c r="H202">
        <v>0</v>
      </c>
      <c r="I202" t="s">
        <v>14</v>
      </c>
      <c r="J202" t="s">
        <v>79</v>
      </c>
    </row>
    <row r="203" spans="1:10" ht="45">
      <c r="A203" t="str">
        <f t="shared" si="5"/>
        <v>2014-10-24</v>
      </c>
      <c r="B203" t="str">
        <f>"0800"</f>
        <v>0800</v>
      </c>
      <c r="C203" t="s">
        <v>105</v>
      </c>
      <c r="E203" t="s">
        <v>16</v>
      </c>
      <c r="G203" s="1" t="s">
        <v>106</v>
      </c>
      <c r="H203">
        <v>2011</v>
      </c>
      <c r="I203" t="s">
        <v>14</v>
      </c>
      <c r="J203" t="s">
        <v>107</v>
      </c>
    </row>
    <row r="204" spans="1:10" ht="30">
      <c r="A204" t="str">
        <f t="shared" si="5"/>
        <v>2014-10-24</v>
      </c>
      <c r="B204" t="str">
        <f>"0830"</f>
        <v>0830</v>
      </c>
      <c r="C204" t="s">
        <v>108</v>
      </c>
      <c r="D204" t="s">
        <v>289</v>
      </c>
      <c r="E204" t="s">
        <v>16</v>
      </c>
      <c r="G204" s="1" t="s">
        <v>288</v>
      </c>
      <c r="H204">
        <v>2009</v>
      </c>
      <c r="I204" t="s">
        <v>14</v>
      </c>
      <c r="J204" t="s">
        <v>110</v>
      </c>
    </row>
    <row r="205" spans="1:10" ht="45">
      <c r="A205" t="str">
        <f t="shared" si="5"/>
        <v>2014-10-24</v>
      </c>
      <c r="B205" t="str">
        <f>"0900"</f>
        <v>0900</v>
      </c>
      <c r="C205" t="s">
        <v>111</v>
      </c>
      <c r="E205" t="s">
        <v>16</v>
      </c>
      <c r="G205" s="1" t="s">
        <v>104</v>
      </c>
      <c r="H205">
        <v>0</v>
      </c>
      <c r="I205" t="s">
        <v>14</v>
      </c>
      <c r="J205" t="s">
        <v>71</v>
      </c>
    </row>
    <row r="206" spans="1:10" ht="30">
      <c r="A206" t="str">
        <f t="shared" si="5"/>
        <v>2014-10-24</v>
      </c>
      <c r="B206" t="str">
        <f>"0930"</f>
        <v>0930</v>
      </c>
      <c r="C206" t="s">
        <v>112</v>
      </c>
      <c r="D206" t="s">
        <v>290</v>
      </c>
      <c r="E206" t="s">
        <v>16</v>
      </c>
      <c r="G206" s="1" t="s">
        <v>113</v>
      </c>
      <c r="H206">
        <v>2002</v>
      </c>
      <c r="I206" t="s">
        <v>78</v>
      </c>
      <c r="J206" t="s">
        <v>46</v>
      </c>
    </row>
    <row r="207" spans="1:10" ht="30">
      <c r="A207" t="str">
        <f t="shared" si="5"/>
        <v>2014-10-24</v>
      </c>
      <c r="B207" t="str">
        <f>"0945"</f>
        <v>0945</v>
      </c>
      <c r="C207" t="s">
        <v>112</v>
      </c>
      <c r="D207" t="s">
        <v>291</v>
      </c>
      <c r="E207" t="s">
        <v>16</v>
      </c>
      <c r="G207" s="1" t="s">
        <v>113</v>
      </c>
      <c r="H207">
        <v>2002</v>
      </c>
      <c r="I207" t="s">
        <v>78</v>
      </c>
      <c r="J207" t="s">
        <v>43</v>
      </c>
    </row>
    <row r="208" spans="1:10" ht="45">
      <c r="A208" t="str">
        <f t="shared" si="5"/>
        <v>2014-10-24</v>
      </c>
      <c r="B208" t="str">
        <f>"1000"</f>
        <v>1000</v>
      </c>
      <c r="C208" t="s">
        <v>127</v>
      </c>
      <c r="D208" t="s">
        <v>260</v>
      </c>
      <c r="E208" t="s">
        <v>16</v>
      </c>
      <c r="G208" s="1" t="s">
        <v>128</v>
      </c>
      <c r="H208">
        <v>2012</v>
      </c>
      <c r="I208" t="s">
        <v>54</v>
      </c>
      <c r="J208" t="s">
        <v>28</v>
      </c>
    </row>
    <row r="209" spans="1:10" ht="45">
      <c r="A209" t="str">
        <f t="shared" si="5"/>
        <v>2014-10-24</v>
      </c>
      <c r="B209" t="str">
        <f>"1030"</f>
        <v>1030</v>
      </c>
      <c r="C209" t="s">
        <v>261</v>
      </c>
      <c r="D209" t="s">
        <v>263</v>
      </c>
      <c r="E209" t="s">
        <v>16</v>
      </c>
      <c r="G209" s="1" t="s">
        <v>262</v>
      </c>
      <c r="H209">
        <v>0</v>
      </c>
      <c r="I209" t="s">
        <v>13</v>
      </c>
      <c r="J209" t="s">
        <v>46</v>
      </c>
    </row>
    <row r="210" spans="1:10" ht="45">
      <c r="A210" t="str">
        <f t="shared" si="5"/>
        <v>2014-10-24</v>
      </c>
      <c r="B210" t="str">
        <f>"1045"</f>
        <v>1045</v>
      </c>
      <c r="C210" t="s">
        <v>261</v>
      </c>
      <c r="D210" t="s">
        <v>265</v>
      </c>
      <c r="E210" t="s">
        <v>16</v>
      </c>
      <c r="G210" s="1" t="s">
        <v>264</v>
      </c>
      <c r="H210">
        <v>0</v>
      </c>
      <c r="I210" t="s">
        <v>13</v>
      </c>
      <c r="J210" t="s">
        <v>43</v>
      </c>
    </row>
    <row r="211" spans="1:10" ht="45">
      <c r="A211" t="str">
        <f t="shared" si="5"/>
        <v>2014-10-24</v>
      </c>
      <c r="B211" t="str">
        <f>"1100"</f>
        <v>1100</v>
      </c>
      <c r="C211" t="s">
        <v>205</v>
      </c>
      <c r="E211" t="s">
        <v>30</v>
      </c>
      <c r="G211" s="1" t="s">
        <v>206</v>
      </c>
      <c r="H211">
        <v>2014</v>
      </c>
      <c r="I211" t="s">
        <v>14</v>
      </c>
      <c r="J211" t="s">
        <v>207</v>
      </c>
    </row>
    <row r="212" spans="1:10" ht="45">
      <c r="A212" t="str">
        <f t="shared" si="5"/>
        <v>2014-10-24</v>
      </c>
      <c r="B212" t="str">
        <f>"1230"</f>
        <v>1230</v>
      </c>
      <c r="C212" t="s">
        <v>292</v>
      </c>
      <c r="D212" t="s">
        <v>13</v>
      </c>
      <c r="E212" t="s">
        <v>136</v>
      </c>
      <c r="G212" s="1" t="s">
        <v>293</v>
      </c>
      <c r="H212">
        <v>2010</v>
      </c>
      <c r="I212" t="s">
        <v>14</v>
      </c>
      <c r="J212" t="s">
        <v>294</v>
      </c>
    </row>
    <row r="213" spans="1:10" ht="30">
      <c r="A213" t="str">
        <f t="shared" si="5"/>
        <v>2014-10-24</v>
      </c>
      <c r="B213" t="str">
        <f>"1400"</f>
        <v>1400</v>
      </c>
      <c r="C213" t="s">
        <v>274</v>
      </c>
      <c r="E213" t="s">
        <v>11</v>
      </c>
      <c r="F213" t="s">
        <v>137</v>
      </c>
      <c r="G213" s="1" t="s">
        <v>275</v>
      </c>
      <c r="H213">
        <v>2011</v>
      </c>
      <c r="I213" t="s">
        <v>14</v>
      </c>
      <c r="J213" t="s">
        <v>204</v>
      </c>
    </row>
    <row r="214" spans="1:10" ht="45">
      <c r="A214" t="str">
        <f t="shared" si="5"/>
        <v>2014-10-24</v>
      </c>
      <c r="B214" t="str">
        <f>"1430"</f>
        <v>1430</v>
      </c>
      <c r="C214" t="s">
        <v>103</v>
      </c>
      <c r="E214" t="s">
        <v>16</v>
      </c>
      <c r="G214" s="1" t="s">
        <v>104</v>
      </c>
      <c r="H214">
        <v>0</v>
      </c>
      <c r="I214" t="s">
        <v>14</v>
      </c>
      <c r="J214" t="s">
        <v>79</v>
      </c>
    </row>
    <row r="215" spans="1:10" ht="45">
      <c r="A215" t="str">
        <f t="shared" si="5"/>
        <v>2014-10-24</v>
      </c>
      <c r="B215" t="str">
        <f>"1500"</f>
        <v>1500</v>
      </c>
      <c r="C215" t="s">
        <v>95</v>
      </c>
      <c r="D215" t="s">
        <v>285</v>
      </c>
      <c r="E215" t="s">
        <v>16</v>
      </c>
      <c r="G215" s="1" t="s">
        <v>96</v>
      </c>
      <c r="H215">
        <v>2005</v>
      </c>
      <c r="I215" t="s">
        <v>78</v>
      </c>
      <c r="J215" t="s">
        <v>50</v>
      </c>
    </row>
    <row r="216" spans="1:10" ht="30">
      <c r="A216" t="str">
        <f t="shared" si="5"/>
        <v>2014-10-24</v>
      </c>
      <c r="B216" t="str">
        <f>"1530"</f>
        <v>1530</v>
      </c>
      <c r="C216" t="s">
        <v>100</v>
      </c>
      <c r="D216" t="s">
        <v>287</v>
      </c>
      <c r="E216" t="s">
        <v>16</v>
      </c>
      <c r="G216" s="1" t="s">
        <v>286</v>
      </c>
      <c r="H216">
        <v>2012</v>
      </c>
      <c r="I216" t="s">
        <v>14</v>
      </c>
      <c r="J216" t="s">
        <v>50</v>
      </c>
    </row>
    <row r="217" spans="1:10" ht="45">
      <c r="A217" t="str">
        <f t="shared" si="5"/>
        <v>2014-10-24</v>
      </c>
      <c r="B217" t="str">
        <f>"1600"</f>
        <v>1600</v>
      </c>
      <c r="C217" t="s">
        <v>111</v>
      </c>
      <c r="E217" t="s">
        <v>16</v>
      </c>
      <c r="G217" s="1" t="s">
        <v>104</v>
      </c>
      <c r="H217">
        <v>0</v>
      </c>
      <c r="I217" t="s">
        <v>14</v>
      </c>
      <c r="J217" t="s">
        <v>71</v>
      </c>
    </row>
    <row r="218" spans="1:10" ht="30">
      <c r="A218" t="str">
        <f t="shared" si="5"/>
        <v>2014-10-24</v>
      </c>
      <c r="B218" t="str">
        <f>"1630"</f>
        <v>1630</v>
      </c>
      <c r="C218" t="s">
        <v>98</v>
      </c>
      <c r="E218" t="s">
        <v>16</v>
      </c>
      <c r="G218" s="1" t="s">
        <v>99</v>
      </c>
      <c r="H218">
        <v>0</v>
      </c>
      <c r="I218" t="s">
        <v>78</v>
      </c>
      <c r="J218" t="s">
        <v>50</v>
      </c>
    </row>
    <row r="219" spans="1:10" ht="45">
      <c r="A219" t="str">
        <f t="shared" si="5"/>
        <v>2014-10-24</v>
      </c>
      <c r="B219" t="str">
        <f>"1700"</f>
        <v>1700</v>
      </c>
      <c r="C219" t="s">
        <v>105</v>
      </c>
      <c r="E219" t="s">
        <v>16</v>
      </c>
      <c r="G219" s="1" t="s">
        <v>106</v>
      </c>
      <c r="H219">
        <v>2011</v>
      </c>
      <c r="I219" t="s">
        <v>14</v>
      </c>
      <c r="J219" t="s">
        <v>107</v>
      </c>
    </row>
    <row r="220" spans="1:10" ht="45">
      <c r="A220" t="str">
        <f t="shared" si="5"/>
        <v>2014-10-24</v>
      </c>
      <c r="B220" t="str">
        <f>"1730"</f>
        <v>1730</v>
      </c>
      <c r="C220" t="s">
        <v>119</v>
      </c>
      <c r="G220" s="1" t="s">
        <v>26</v>
      </c>
      <c r="H220">
        <v>2014</v>
      </c>
      <c r="I220" t="s">
        <v>14</v>
      </c>
      <c r="J220" t="s">
        <v>55</v>
      </c>
    </row>
    <row r="221" spans="1:10" ht="45">
      <c r="A221" t="str">
        <f t="shared" si="5"/>
        <v>2014-10-24</v>
      </c>
      <c r="B221" t="str">
        <f>"1800"</f>
        <v>1800</v>
      </c>
      <c r="C221" t="s">
        <v>127</v>
      </c>
      <c r="D221" t="s">
        <v>295</v>
      </c>
      <c r="E221" t="s">
        <v>16</v>
      </c>
      <c r="G221" s="1" t="s">
        <v>128</v>
      </c>
      <c r="H221">
        <v>2012</v>
      </c>
      <c r="I221" t="s">
        <v>54</v>
      </c>
      <c r="J221" t="s">
        <v>28</v>
      </c>
    </row>
    <row r="222" spans="1:10" ht="30">
      <c r="A222" t="str">
        <f t="shared" si="5"/>
        <v>2014-10-24</v>
      </c>
      <c r="B222" t="str">
        <f>"1830"</f>
        <v>1830</v>
      </c>
      <c r="C222" t="s">
        <v>296</v>
      </c>
      <c r="D222" t="s">
        <v>298</v>
      </c>
      <c r="E222" t="s">
        <v>16</v>
      </c>
      <c r="G222" s="1" t="s">
        <v>297</v>
      </c>
      <c r="H222">
        <v>0</v>
      </c>
      <c r="I222" t="s">
        <v>78</v>
      </c>
      <c r="J222" t="s">
        <v>79</v>
      </c>
    </row>
    <row r="223" spans="1:10" ht="45">
      <c r="A223" t="str">
        <f t="shared" si="5"/>
        <v>2014-10-24</v>
      </c>
      <c r="B223" t="str">
        <f>"1900"</f>
        <v>1900</v>
      </c>
      <c r="C223" t="s">
        <v>119</v>
      </c>
      <c r="G223" s="1" t="s">
        <v>26</v>
      </c>
      <c r="H223">
        <v>2014</v>
      </c>
      <c r="I223" t="s">
        <v>14</v>
      </c>
      <c r="J223" t="s">
        <v>55</v>
      </c>
    </row>
    <row r="224" spans="1:10" ht="30">
      <c r="A224" t="str">
        <f t="shared" si="5"/>
        <v>2014-10-24</v>
      </c>
      <c r="B224" t="str">
        <f>"1930"</f>
        <v>1930</v>
      </c>
      <c r="C224" t="s">
        <v>56</v>
      </c>
      <c r="E224" t="s">
        <v>11</v>
      </c>
      <c r="G224" s="1" t="s">
        <v>57</v>
      </c>
      <c r="H224">
        <v>2014</v>
      </c>
      <c r="I224" t="s">
        <v>14</v>
      </c>
      <c r="J224" t="s">
        <v>59</v>
      </c>
    </row>
    <row r="225" spans="1:10" ht="45">
      <c r="A225" t="str">
        <f t="shared" si="5"/>
        <v>2014-10-24</v>
      </c>
      <c r="B225" t="str">
        <f>"2030"</f>
        <v>2030</v>
      </c>
      <c r="C225" t="s">
        <v>299</v>
      </c>
      <c r="E225" t="s">
        <v>16</v>
      </c>
      <c r="G225" s="1" t="s">
        <v>300</v>
      </c>
      <c r="H225">
        <v>0</v>
      </c>
      <c r="I225" t="s">
        <v>13</v>
      </c>
      <c r="J225" t="s">
        <v>79</v>
      </c>
    </row>
    <row r="226" spans="1:10" ht="30">
      <c r="A226" t="str">
        <f t="shared" si="5"/>
        <v>2014-10-24</v>
      </c>
      <c r="B226" t="str">
        <f>"2100"</f>
        <v>2100</v>
      </c>
      <c r="C226" t="s">
        <v>301</v>
      </c>
      <c r="E226" t="s">
        <v>81</v>
      </c>
      <c r="F226" t="s">
        <v>302</v>
      </c>
      <c r="G226" s="1" t="s">
        <v>303</v>
      </c>
      <c r="H226">
        <v>2011</v>
      </c>
      <c r="I226" t="s">
        <v>78</v>
      </c>
      <c r="J226" t="s">
        <v>36</v>
      </c>
    </row>
    <row r="227" spans="1:10" ht="45">
      <c r="A227" t="str">
        <f t="shared" si="5"/>
        <v>2014-10-24</v>
      </c>
      <c r="B227" t="str">
        <f>"2200"</f>
        <v>2200</v>
      </c>
      <c r="C227" t="s">
        <v>200</v>
      </c>
      <c r="D227" t="s">
        <v>203</v>
      </c>
      <c r="E227" t="s">
        <v>81</v>
      </c>
      <c r="F227" t="s">
        <v>201</v>
      </c>
      <c r="G227" s="1" t="s">
        <v>202</v>
      </c>
      <c r="H227">
        <v>2008</v>
      </c>
      <c r="I227" t="s">
        <v>92</v>
      </c>
      <c r="J227" t="s">
        <v>204</v>
      </c>
    </row>
    <row r="228" spans="1:10" ht="30">
      <c r="A228" t="str">
        <f t="shared" si="5"/>
        <v>2014-10-24</v>
      </c>
      <c r="B228" t="str">
        <f>"2230"</f>
        <v>2230</v>
      </c>
      <c r="C228" t="s">
        <v>304</v>
      </c>
      <c r="E228" t="s">
        <v>136</v>
      </c>
      <c r="F228" t="s">
        <v>305</v>
      </c>
      <c r="G228" s="1" t="s">
        <v>306</v>
      </c>
      <c r="H228">
        <v>0</v>
      </c>
      <c r="I228" t="s">
        <v>54</v>
      </c>
      <c r="J228" t="s">
        <v>28</v>
      </c>
    </row>
    <row r="229" spans="1:10" ht="45">
      <c r="A229" t="str">
        <f t="shared" si="5"/>
        <v>2014-10-24</v>
      </c>
      <c r="B229" t="str">
        <f>"2300"</f>
        <v>2300</v>
      </c>
      <c r="C229" t="s">
        <v>119</v>
      </c>
      <c r="G229" s="1" t="s">
        <v>26</v>
      </c>
      <c r="H229">
        <v>2014</v>
      </c>
      <c r="I229" t="s">
        <v>14</v>
      </c>
      <c r="J229" t="s">
        <v>55</v>
      </c>
    </row>
    <row r="230" spans="1:10" ht="30">
      <c r="A230" t="str">
        <f t="shared" si="5"/>
        <v>2014-10-24</v>
      </c>
      <c r="B230" t="str">
        <f>"2330"</f>
        <v>2330</v>
      </c>
      <c r="C230" t="s">
        <v>296</v>
      </c>
      <c r="D230" t="s">
        <v>298</v>
      </c>
      <c r="E230" t="s">
        <v>16</v>
      </c>
      <c r="G230" s="1" t="s">
        <v>297</v>
      </c>
      <c r="H230">
        <v>0</v>
      </c>
      <c r="I230" t="s">
        <v>78</v>
      </c>
      <c r="J230" t="s">
        <v>79</v>
      </c>
    </row>
    <row r="231" spans="1:10" ht="15">
      <c r="A231" t="str">
        <f aca="true" t="shared" si="6" ref="A231:A262">"2014-10-25"</f>
        <v>2014-10-25</v>
      </c>
      <c r="B231" t="str">
        <f>"0000"</f>
        <v>0000</v>
      </c>
      <c r="C231" t="s">
        <v>334</v>
      </c>
      <c r="G231" s="1" t="s">
        <v>334</v>
      </c>
      <c r="H231">
        <v>0</v>
      </c>
      <c r="I231" t="s">
        <v>14</v>
      </c>
      <c r="J231" t="s">
        <v>36</v>
      </c>
    </row>
    <row r="232" spans="1:10" ht="30">
      <c r="A232" t="str">
        <f t="shared" si="6"/>
        <v>2014-10-25</v>
      </c>
      <c r="B232" t="str">
        <f>"0100"</f>
        <v>0100</v>
      </c>
      <c r="C232" t="s">
        <v>337</v>
      </c>
      <c r="G232" s="1" t="s">
        <v>38</v>
      </c>
      <c r="H232">
        <v>0</v>
      </c>
      <c r="I232" t="s">
        <v>13</v>
      </c>
      <c r="J232" t="s">
        <v>39</v>
      </c>
    </row>
    <row r="233" spans="1:10" ht="30">
      <c r="A233" t="str">
        <f t="shared" si="6"/>
        <v>2014-10-25</v>
      </c>
      <c r="B233" t="str">
        <f>"0200"</f>
        <v>0200</v>
      </c>
      <c r="C233" t="s">
        <v>164</v>
      </c>
      <c r="E233" t="s">
        <v>11</v>
      </c>
      <c r="F233" t="s">
        <v>137</v>
      </c>
      <c r="G233" s="1" t="s">
        <v>165</v>
      </c>
      <c r="H233">
        <v>2012</v>
      </c>
      <c r="I233" t="s">
        <v>14</v>
      </c>
      <c r="J233" t="s">
        <v>35</v>
      </c>
    </row>
    <row r="234" spans="1:10" ht="30">
      <c r="A234" t="str">
        <f t="shared" si="6"/>
        <v>2014-10-25</v>
      </c>
      <c r="B234" t="str">
        <f>"0300"</f>
        <v>0300</v>
      </c>
      <c r="C234" t="s">
        <v>208</v>
      </c>
      <c r="D234" t="s">
        <v>308</v>
      </c>
      <c r="E234" t="s">
        <v>16</v>
      </c>
      <c r="G234" s="1" t="s">
        <v>307</v>
      </c>
      <c r="H234">
        <v>2009</v>
      </c>
      <c r="I234" t="s">
        <v>14</v>
      </c>
      <c r="J234" t="s">
        <v>218</v>
      </c>
    </row>
    <row r="235" spans="1:10" ht="30">
      <c r="A235" t="str">
        <f t="shared" si="6"/>
        <v>2014-10-25</v>
      </c>
      <c r="B235" t="str">
        <f>"0400"</f>
        <v>0400</v>
      </c>
      <c r="C235" t="s">
        <v>216</v>
      </c>
      <c r="E235" t="s">
        <v>16</v>
      </c>
      <c r="G235" s="1" t="s">
        <v>217</v>
      </c>
      <c r="H235">
        <v>2011</v>
      </c>
      <c r="I235" t="s">
        <v>14</v>
      </c>
      <c r="J235" t="s">
        <v>59</v>
      </c>
    </row>
    <row r="236" spans="1:10" ht="30">
      <c r="A236" t="str">
        <f t="shared" si="6"/>
        <v>2014-10-25</v>
      </c>
      <c r="B236" t="str">
        <f>"0500"</f>
        <v>0500</v>
      </c>
      <c r="C236" t="s">
        <v>208</v>
      </c>
      <c r="D236" t="s">
        <v>310</v>
      </c>
      <c r="E236" t="s">
        <v>16</v>
      </c>
      <c r="G236" s="1" t="s">
        <v>309</v>
      </c>
      <c r="H236">
        <v>2009</v>
      </c>
      <c r="I236" t="s">
        <v>14</v>
      </c>
      <c r="J236" t="s">
        <v>15</v>
      </c>
    </row>
    <row r="237" spans="1:10" ht="30">
      <c r="A237" t="str">
        <f t="shared" si="6"/>
        <v>2014-10-25</v>
      </c>
      <c r="B237" t="str">
        <f>"0600"</f>
        <v>0600</v>
      </c>
      <c r="C237" t="s">
        <v>10</v>
      </c>
      <c r="E237" t="s">
        <v>11</v>
      </c>
      <c r="F237" t="s">
        <v>201</v>
      </c>
      <c r="G237" s="1" t="s">
        <v>12</v>
      </c>
      <c r="H237">
        <v>2012</v>
      </c>
      <c r="I237" t="s">
        <v>14</v>
      </c>
      <c r="J237" t="s">
        <v>39</v>
      </c>
    </row>
    <row r="238" spans="1:10" ht="45">
      <c r="A238" t="str">
        <f t="shared" si="6"/>
        <v>2014-10-25</v>
      </c>
      <c r="B238" t="str">
        <f>"1200"</f>
        <v>1200</v>
      </c>
      <c r="C238" t="s">
        <v>25</v>
      </c>
      <c r="G238" s="1" t="s">
        <v>26</v>
      </c>
      <c r="H238">
        <v>2014</v>
      </c>
      <c r="I238" t="s">
        <v>14</v>
      </c>
      <c r="J238" t="s">
        <v>28</v>
      </c>
    </row>
    <row r="239" spans="1:10" ht="45">
      <c r="A239" t="str">
        <f t="shared" si="6"/>
        <v>2014-10-25</v>
      </c>
      <c r="B239" t="str">
        <f>"1230"</f>
        <v>1230</v>
      </c>
      <c r="C239" t="s">
        <v>299</v>
      </c>
      <c r="E239" t="s">
        <v>16</v>
      </c>
      <c r="G239" s="1" t="s">
        <v>300</v>
      </c>
      <c r="H239">
        <v>0</v>
      </c>
      <c r="I239" t="s">
        <v>13</v>
      </c>
      <c r="J239" t="s">
        <v>79</v>
      </c>
    </row>
    <row r="240" spans="1:10" ht="45">
      <c r="A240" t="str">
        <f t="shared" si="6"/>
        <v>2014-10-25</v>
      </c>
      <c r="B240" t="str">
        <f>"1300"</f>
        <v>1300</v>
      </c>
      <c r="C240" t="s">
        <v>311</v>
      </c>
      <c r="E240" t="s">
        <v>11</v>
      </c>
      <c r="F240" t="s">
        <v>312</v>
      </c>
      <c r="G240" s="1" t="s">
        <v>313</v>
      </c>
      <c r="H240">
        <v>2004</v>
      </c>
      <c r="I240" t="s">
        <v>14</v>
      </c>
      <c r="J240" t="s">
        <v>59</v>
      </c>
    </row>
    <row r="241" spans="1:10" ht="45">
      <c r="A241" t="str">
        <f t="shared" si="6"/>
        <v>2014-10-25</v>
      </c>
      <c r="B241" t="str">
        <f>"1400"</f>
        <v>1400</v>
      </c>
      <c r="C241" t="s">
        <v>127</v>
      </c>
      <c r="D241" t="s">
        <v>295</v>
      </c>
      <c r="E241" t="s">
        <v>16</v>
      </c>
      <c r="G241" s="1" t="s">
        <v>128</v>
      </c>
      <c r="H241">
        <v>2012</v>
      </c>
      <c r="I241" t="s">
        <v>54</v>
      </c>
      <c r="J241" t="s">
        <v>28</v>
      </c>
    </row>
    <row r="242" spans="1:10" ht="45">
      <c r="A242" t="str">
        <f t="shared" si="6"/>
        <v>2014-10-25</v>
      </c>
      <c r="B242" t="str">
        <f>"1430"</f>
        <v>1430</v>
      </c>
      <c r="C242" t="s">
        <v>122</v>
      </c>
      <c r="D242" t="s">
        <v>124</v>
      </c>
      <c r="E242" t="s">
        <v>16</v>
      </c>
      <c r="G242" s="1" t="s">
        <v>123</v>
      </c>
      <c r="H242">
        <v>0</v>
      </c>
      <c r="I242" t="s">
        <v>13</v>
      </c>
      <c r="J242" t="s">
        <v>46</v>
      </c>
    </row>
    <row r="243" spans="1:10" ht="30">
      <c r="A243" t="str">
        <f t="shared" si="6"/>
        <v>2014-10-25</v>
      </c>
      <c r="B243" t="str">
        <f>"1445"</f>
        <v>1445</v>
      </c>
      <c r="C243" t="s">
        <v>122</v>
      </c>
      <c r="D243" t="s">
        <v>126</v>
      </c>
      <c r="E243" t="s">
        <v>11</v>
      </c>
      <c r="G243" s="1" t="s">
        <v>125</v>
      </c>
      <c r="H243">
        <v>0</v>
      </c>
      <c r="I243" t="s">
        <v>13</v>
      </c>
      <c r="J243" t="s">
        <v>43</v>
      </c>
    </row>
    <row r="244" spans="1:10" ht="45">
      <c r="A244" t="str">
        <f t="shared" si="6"/>
        <v>2014-10-25</v>
      </c>
      <c r="B244" t="str">
        <f>"1500"</f>
        <v>1500</v>
      </c>
      <c r="C244" t="s">
        <v>187</v>
      </c>
      <c r="D244" t="s">
        <v>189</v>
      </c>
      <c r="E244" t="s">
        <v>16</v>
      </c>
      <c r="G244" s="1" t="s">
        <v>188</v>
      </c>
      <c r="H244">
        <v>0</v>
      </c>
      <c r="I244" t="s">
        <v>13</v>
      </c>
      <c r="J244" t="s">
        <v>43</v>
      </c>
    </row>
    <row r="245" spans="1:10" ht="45">
      <c r="A245" t="str">
        <f t="shared" si="6"/>
        <v>2014-10-25</v>
      </c>
      <c r="B245" t="str">
        <f>"1515"</f>
        <v>1515</v>
      </c>
      <c r="C245" t="s">
        <v>187</v>
      </c>
      <c r="D245" t="s">
        <v>191</v>
      </c>
      <c r="E245" t="s">
        <v>16</v>
      </c>
      <c r="G245" s="1" t="s">
        <v>190</v>
      </c>
      <c r="H245">
        <v>0</v>
      </c>
      <c r="I245" t="s">
        <v>13</v>
      </c>
      <c r="J245" t="s">
        <v>43</v>
      </c>
    </row>
    <row r="246" spans="1:10" ht="45">
      <c r="A246" t="str">
        <f t="shared" si="6"/>
        <v>2014-10-25</v>
      </c>
      <c r="B246" t="str">
        <f>"1530"</f>
        <v>1530</v>
      </c>
      <c r="C246" t="s">
        <v>231</v>
      </c>
      <c r="D246" t="s">
        <v>233</v>
      </c>
      <c r="E246" t="s">
        <v>16</v>
      </c>
      <c r="G246" s="1" t="s">
        <v>232</v>
      </c>
      <c r="H246">
        <v>0</v>
      </c>
      <c r="I246" t="s">
        <v>13</v>
      </c>
      <c r="J246" t="s">
        <v>234</v>
      </c>
    </row>
    <row r="247" spans="1:10" ht="45">
      <c r="A247" t="str">
        <f t="shared" si="6"/>
        <v>2014-10-25</v>
      </c>
      <c r="B247" t="str">
        <f>"1545"</f>
        <v>1545</v>
      </c>
      <c r="C247" t="s">
        <v>231</v>
      </c>
      <c r="D247" t="s">
        <v>236</v>
      </c>
      <c r="E247" t="s">
        <v>11</v>
      </c>
      <c r="G247" s="1" t="s">
        <v>235</v>
      </c>
      <c r="H247">
        <v>0</v>
      </c>
      <c r="I247" t="s">
        <v>13</v>
      </c>
      <c r="J247" t="s">
        <v>43</v>
      </c>
    </row>
    <row r="248" spans="1:10" ht="45">
      <c r="A248" t="str">
        <f t="shared" si="6"/>
        <v>2014-10-25</v>
      </c>
      <c r="B248" t="str">
        <f>"1600"</f>
        <v>1600</v>
      </c>
      <c r="C248" t="s">
        <v>261</v>
      </c>
      <c r="D248" t="s">
        <v>263</v>
      </c>
      <c r="E248" t="s">
        <v>16</v>
      </c>
      <c r="G248" s="1" t="s">
        <v>262</v>
      </c>
      <c r="H248">
        <v>0</v>
      </c>
      <c r="I248" t="s">
        <v>13</v>
      </c>
      <c r="J248" t="s">
        <v>46</v>
      </c>
    </row>
    <row r="249" spans="1:10" ht="45">
      <c r="A249" t="str">
        <f t="shared" si="6"/>
        <v>2014-10-25</v>
      </c>
      <c r="B249" t="str">
        <f>"1615"</f>
        <v>1615</v>
      </c>
      <c r="C249" t="s">
        <v>261</v>
      </c>
      <c r="D249" t="s">
        <v>265</v>
      </c>
      <c r="E249" t="s">
        <v>16</v>
      </c>
      <c r="G249" s="1" t="s">
        <v>264</v>
      </c>
      <c r="H249">
        <v>0</v>
      </c>
      <c r="I249" t="s">
        <v>13</v>
      </c>
      <c r="J249" t="s">
        <v>43</v>
      </c>
    </row>
    <row r="250" spans="1:10" ht="45">
      <c r="A250" t="str">
        <f t="shared" si="6"/>
        <v>2014-10-25</v>
      </c>
      <c r="B250" t="str">
        <f>"1630"</f>
        <v>1630</v>
      </c>
      <c r="C250" t="s">
        <v>40</v>
      </c>
      <c r="D250" t="s">
        <v>42</v>
      </c>
      <c r="E250" t="s">
        <v>16</v>
      </c>
      <c r="G250" s="1" t="s">
        <v>41</v>
      </c>
      <c r="H250">
        <v>0</v>
      </c>
      <c r="I250" t="s">
        <v>13</v>
      </c>
      <c r="J250" t="s">
        <v>43</v>
      </c>
    </row>
    <row r="251" spans="1:10" ht="30">
      <c r="A251" t="str">
        <f t="shared" si="6"/>
        <v>2014-10-25</v>
      </c>
      <c r="B251" t="str">
        <f>"1645"</f>
        <v>1645</v>
      </c>
      <c r="C251" t="s">
        <v>40</v>
      </c>
      <c r="D251" t="s">
        <v>45</v>
      </c>
      <c r="E251" t="s">
        <v>11</v>
      </c>
      <c r="G251" s="1" t="s">
        <v>44</v>
      </c>
      <c r="H251">
        <v>0</v>
      </c>
      <c r="I251" t="s">
        <v>13</v>
      </c>
      <c r="J251" t="s">
        <v>46</v>
      </c>
    </row>
    <row r="252" spans="1:10" ht="30">
      <c r="A252" t="str">
        <f t="shared" si="6"/>
        <v>2014-10-25</v>
      </c>
      <c r="B252" t="str">
        <f>"1700"</f>
        <v>1700</v>
      </c>
      <c r="C252" t="s">
        <v>60</v>
      </c>
      <c r="D252" t="s">
        <v>315</v>
      </c>
      <c r="E252" t="s">
        <v>16</v>
      </c>
      <c r="G252" s="1" t="s">
        <v>314</v>
      </c>
      <c r="H252">
        <v>0</v>
      </c>
      <c r="I252" t="s">
        <v>14</v>
      </c>
      <c r="J252" t="s">
        <v>93</v>
      </c>
    </row>
    <row r="253" spans="1:10" ht="30">
      <c r="A253" t="str">
        <f t="shared" si="6"/>
        <v>2014-10-25</v>
      </c>
      <c r="B253" t="str">
        <f>"1715"</f>
        <v>1715</v>
      </c>
      <c r="C253" t="s">
        <v>60</v>
      </c>
      <c r="D253" t="s">
        <v>317</v>
      </c>
      <c r="E253" t="s">
        <v>11</v>
      </c>
      <c r="G253" s="1" t="s">
        <v>316</v>
      </c>
      <c r="H253">
        <v>0</v>
      </c>
      <c r="I253" t="s">
        <v>14</v>
      </c>
      <c r="J253" t="s">
        <v>43</v>
      </c>
    </row>
    <row r="254" spans="1:10" ht="45">
      <c r="A254" t="str">
        <f t="shared" si="6"/>
        <v>2014-10-25</v>
      </c>
      <c r="B254" t="str">
        <f>"1730"</f>
        <v>1730</v>
      </c>
      <c r="C254" t="s">
        <v>25</v>
      </c>
      <c r="G254" s="1" t="s">
        <v>26</v>
      </c>
      <c r="H254">
        <v>2014</v>
      </c>
      <c r="I254" t="s">
        <v>14</v>
      </c>
      <c r="J254" t="s">
        <v>28</v>
      </c>
    </row>
    <row r="255" spans="1:10" ht="45">
      <c r="A255" t="str">
        <f t="shared" si="6"/>
        <v>2014-10-25</v>
      </c>
      <c r="B255" t="str">
        <f>"1800"</f>
        <v>1800</v>
      </c>
      <c r="C255" t="s">
        <v>318</v>
      </c>
      <c r="E255" t="s">
        <v>30</v>
      </c>
      <c r="G255" s="1" t="s">
        <v>319</v>
      </c>
      <c r="H255">
        <v>0</v>
      </c>
      <c r="I255" t="s">
        <v>54</v>
      </c>
      <c r="J255" t="s">
        <v>320</v>
      </c>
    </row>
    <row r="256" spans="1:10" ht="30">
      <c r="A256" t="str">
        <f t="shared" si="6"/>
        <v>2014-10-25</v>
      </c>
      <c r="B256" t="str">
        <f>"1900"</f>
        <v>1900</v>
      </c>
      <c r="C256" t="s">
        <v>40</v>
      </c>
      <c r="D256" t="s">
        <v>322</v>
      </c>
      <c r="E256" t="s">
        <v>16</v>
      </c>
      <c r="G256" s="1" t="s">
        <v>321</v>
      </c>
      <c r="H256">
        <v>0</v>
      </c>
      <c r="I256" t="s">
        <v>13</v>
      </c>
      <c r="J256" t="s">
        <v>43</v>
      </c>
    </row>
    <row r="257" spans="1:10" ht="45">
      <c r="A257" t="str">
        <f t="shared" si="6"/>
        <v>2014-10-25</v>
      </c>
      <c r="B257" t="str">
        <f>"1915"</f>
        <v>1915</v>
      </c>
      <c r="C257" t="s">
        <v>40</v>
      </c>
      <c r="D257" t="s">
        <v>324</v>
      </c>
      <c r="E257" t="s">
        <v>16</v>
      </c>
      <c r="G257" s="1" t="s">
        <v>323</v>
      </c>
      <c r="H257">
        <v>0</v>
      </c>
      <c r="I257" t="s">
        <v>13</v>
      </c>
      <c r="J257" t="s">
        <v>43</v>
      </c>
    </row>
    <row r="258" spans="1:10" ht="30">
      <c r="A258" t="str">
        <f t="shared" si="6"/>
        <v>2014-10-25</v>
      </c>
      <c r="B258" t="str">
        <f>"1930"</f>
        <v>1930</v>
      </c>
      <c r="C258" t="s">
        <v>325</v>
      </c>
      <c r="E258" t="s">
        <v>16</v>
      </c>
      <c r="G258" s="1" t="s">
        <v>326</v>
      </c>
      <c r="H258">
        <v>1981</v>
      </c>
      <c r="I258" t="s">
        <v>14</v>
      </c>
      <c r="J258" t="s">
        <v>218</v>
      </c>
    </row>
    <row r="259" spans="1:10" ht="30">
      <c r="A259" t="str">
        <f t="shared" si="6"/>
        <v>2014-10-25</v>
      </c>
      <c r="B259" t="str">
        <f>"2030"</f>
        <v>2030</v>
      </c>
      <c r="C259" t="s">
        <v>327</v>
      </c>
      <c r="D259" t="s">
        <v>329</v>
      </c>
      <c r="G259" s="1" t="s">
        <v>328</v>
      </c>
      <c r="H259">
        <v>2012</v>
      </c>
      <c r="I259" t="s">
        <v>14</v>
      </c>
      <c r="J259" t="s">
        <v>229</v>
      </c>
    </row>
    <row r="260" spans="1:10" ht="45">
      <c r="A260" t="str">
        <f t="shared" si="6"/>
        <v>2014-10-25</v>
      </c>
      <c r="B260" t="str">
        <f>"2130"</f>
        <v>2130</v>
      </c>
      <c r="C260" t="s">
        <v>330</v>
      </c>
      <c r="E260" t="s">
        <v>11</v>
      </c>
      <c r="F260" t="s">
        <v>201</v>
      </c>
      <c r="G260" s="1" t="s">
        <v>331</v>
      </c>
      <c r="H260">
        <v>2007</v>
      </c>
      <c r="I260" t="s">
        <v>332</v>
      </c>
      <c r="J260" t="s">
        <v>333</v>
      </c>
    </row>
    <row r="261" spans="1:10" ht="30">
      <c r="A261" t="str">
        <f t="shared" si="6"/>
        <v>2014-10-25</v>
      </c>
      <c r="B261" t="str">
        <f>"2330"</f>
        <v>2330</v>
      </c>
      <c r="C261" t="s">
        <v>40</v>
      </c>
      <c r="D261" t="s">
        <v>322</v>
      </c>
      <c r="E261" t="s">
        <v>16</v>
      </c>
      <c r="G261" s="1" t="s">
        <v>321</v>
      </c>
      <c r="H261">
        <v>0</v>
      </c>
      <c r="I261" t="s">
        <v>13</v>
      </c>
      <c r="J261" t="s">
        <v>43</v>
      </c>
    </row>
    <row r="262" spans="1:10" ht="45">
      <c r="A262" t="str">
        <f t="shared" si="6"/>
        <v>2014-10-25</v>
      </c>
      <c r="B262" t="str">
        <f>"2345"</f>
        <v>2345</v>
      </c>
      <c r="C262" t="s">
        <v>40</v>
      </c>
      <c r="D262" t="s">
        <v>324</v>
      </c>
      <c r="E262" t="s">
        <v>16</v>
      </c>
      <c r="G262" s="1" t="s">
        <v>323</v>
      </c>
      <c r="H262">
        <v>0</v>
      </c>
      <c r="I262" t="s">
        <v>13</v>
      </c>
      <c r="J262" t="s">
        <v>43</v>
      </c>
    </row>
    <row r="263" spans="1:10" ht="30">
      <c r="A263" t="str">
        <f>"2014-10-26"</f>
        <v>2014-10-26</v>
      </c>
      <c r="B263" t="str">
        <f>"0000"</f>
        <v>0000</v>
      </c>
      <c r="C263" t="s">
        <v>10</v>
      </c>
      <c r="E263" t="s">
        <v>11</v>
      </c>
      <c r="G263" s="1" t="s">
        <v>12</v>
      </c>
      <c r="H263">
        <v>2012</v>
      </c>
      <c r="I263" t="s">
        <v>14</v>
      </c>
      <c r="J263" t="s">
        <v>39</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2014-10-01T07:00:56Z</dcterms:created>
  <dcterms:modified xsi:type="dcterms:W3CDTF">2014-10-01T07:00:59Z</dcterms:modified>
  <cp:category/>
  <cp:version/>
  <cp:contentType/>
  <cp:contentStatus/>
</cp:coreProperties>
</file>