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 NITV_EPG_Rpt580378" sheetId="1" r:id="rId1"/>
  </sheets>
  <definedNames/>
  <calcPr fullCalcOnLoad="1"/>
</workbook>
</file>

<file path=xl/sharedStrings.xml><?xml version="1.0" encoding="utf-8"?>
<sst xmlns="http://schemas.openxmlformats.org/spreadsheetml/2006/main" count="1411" uniqueCount="361">
  <si>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</si>
  <si>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</si>
  <si>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</si>
  <si>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</si>
  <si>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</si>
  <si>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</si>
  <si>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</si>
  <si>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</si>
  <si>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</si>
  <si>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</si>
  <si>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</si>
  <si>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</si>
  <si>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</si>
  <si>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</si>
  <si>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</si>
  <si>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</si>
  <si>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</si>
  <si>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Welcome To Wapos Bay</t>
  </si>
  <si>
    <t>G</t>
  </si>
  <si>
    <t>The kids of Wapos Bay love adventure and their playground is a vast area that's been home to their Cree ancestors for millennia. As they explore the world around them, they learn respect &amp; cooperation</t>
  </si>
  <si>
    <t>Journey Through Fear</t>
  </si>
  <si>
    <t>CANADA</t>
  </si>
  <si>
    <t>23mins</t>
  </si>
  <si>
    <t>Waabiny Time</t>
  </si>
  <si>
    <t>Keny, Koodjal, Dambart-One, Two Three. Counting is moorditj And do you know the kala, the colours of the rainbow</t>
  </si>
  <si>
    <t>Colours And Numbers</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</si>
  <si>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</si>
  <si>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</si>
  <si>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</si>
  <si>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</si>
  <si>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</si>
  <si>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</si>
  <si>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24mins</t>
  </si>
  <si>
    <t>Mugu Kids</t>
  </si>
  <si>
    <t>Look, listen, learn and dance with Mugu Kids host Jub as she explains the different tastes fruits give off while The Witchety Grubs sing their song, all the good things,</t>
  </si>
  <si>
    <t>Go Lingo</t>
  </si>
  <si>
    <t>A high energy game show packed with fun and challenges as students aged between 11-12 play a variety of hi-tech games using the latest in touch screen technology. Host Alanah Ahmat.</t>
  </si>
  <si>
    <t>Bushwhacked</t>
  </si>
  <si>
    <t>Brandon challenges Kayne to track down one of the deadliest and rarest spiders on earth: the northern tree-dwelling funnel web spider!</t>
  </si>
  <si>
    <t>Funnel Web Spider</t>
  </si>
  <si>
    <t>Hyundai A-League: ADEL V BRIS Live</t>
  </si>
  <si>
    <t>Round 10: The Hyundai A-League, Australia's premier football competition, continues LIVE on SBS ONE as Adelaide United take on Brisbane Roar from Coopers Stadium, Adelaide. #sbsaleague</t>
  </si>
  <si>
    <t>A-League Live Round 10: Adelaide United V Brisbane Roar</t>
  </si>
  <si>
    <t>90mins</t>
  </si>
  <si>
    <t>NITV News Week In Review</t>
  </si>
  <si>
    <t>NITV National News features the rich diversity of contemporary life within Aboriginal and Torres Strait Islander communities, broadening and redefining the news and current affairs landscape.</t>
  </si>
  <si>
    <t>Living Black</t>
  </si>
  <si>
    <t>NC</t>
  </si>
  <si>
    <t>Australia's leading Indigenous news and current affairs show, returns to uncover the real issues behind the headlines to tell vital Indigenous stories important to all Australians. #livingblacksbs</t>
  </si>
  <si>
    <t>60mins</t>
  </si>
  <si>
    <t>Queensland Murri Carnival 2014</t>
  </si>
  <si>
    <t>Grassroots rugby league at its best at the Queensland Murri Carnival from Redcliffe, QLD</t>
  </si>
  <si>
    <t>44mins</t>
  </si>
  <si>
    <t>Rugby League 2014: 44th Annual Koori Knockout 10</t>
  </si>
  <si>
    <t>Grassroots rugby league at its best at the 44th Annual Koori Knockout from Raymond Terace, NSW.</t>
  </si>
  <si>
    <t>67mins</t>
  </si>
  <si>
    <t>Unearthed</t>
  </si>
  <si>
    <t>Zac has cerebral palsy and is an emerging film maker and a musician, with the help of his mentor he will be prodicing a behind the scenes making a short film documentry.</t>
  </si>
  <si>
    <t>Other Side With Zac Paden, The</t>
  </si>
  <si>
    <t>15mins</t>
  </si>
  <si>
    <t>Chris Tamwoy is an inspired, and inspiring young talent from Badu Island, Torres Straits, now living in Logan, near Brisbane. This 18-year old wowed audiences live, online and radio.</t>
  </si>
  <si>
    <t>Chris Tamwoy</t>
  </si>
  <si>
    <t>14mins</t>
  </si>
  <si>
    <t>Double Trouble</t>
  </si>
  <si>
    <t>Double Trouble is a light-hearted comedy drama about twins who were separated at birth, yet one day find themselves face to face. The twins' chance meeting changes many people's lives.</t>
  </si>
  <si>
    <t>Sand And Surf</t>
  </si>
  <si>
    <t>Te Kaea 2014</t>
  </si>
  <si>
    <t>When it happens in the Maori world, you’ll hear about it on Te Kaea first. This is Maori Television’s flagship news program's week in review, featuring local, national and international stories.</t>
  </si>
  <si>
    <t>NEW ZEALAND</t>
  </si>
  <si>
    <t>30mins</t>
  </si>
  <si>
    <t>Lurujarri Dreaming</t>
  </si>
  <si>
    <t>This beautifully crafted animated documentary retraces the Lurujarri Dreaming Trail from the Goolarabooloo community in the Western Kimberley region of Western Australia</t>
  </si>
  <si>
    <t>27mins</t>
  </si>
  <si>
    <t>Bikkies</t>
  </si>
  <si>
    <t xml:space="preserve">a </t>
  </si>
  <si>
    <t>The Bikkies are a group of Tiwi women living and working in community that ride motorbikes and respond to issues in their community</t>
  </si>
  <si>
    <t>6mins</t>
  </si>
  <si>
    <t>7mins</t>
  </si>
  <si>
    <t>Custodians</t>
  </si>
  <si>
    <t>Larry Kelly is a Gumbainggirr elder from Nambucca Heads in New South Wales. His people are coastal people and explains the dreamtime story of how his land had come to be.</t>
  </si>
  <si>
    <t>Gumbainggirr - Nambucca Heads</t>
  </si>
  <si>
    <t>5mins</t>
  </si>
  <si>
    <t>We call ourselves Yaegl people from Angourie, New South Wales, and we are determined to keep our heritage alive.</t>
  </si>
  <si>
    <t>Yaegl - Angourie</t>
  </si>
  <si>
    <t>Ngurra</t>
  </si>
  <si>
    <t>James Doyle shares his passion for his cultural heritage, through the arts speaking in language, song, dance and painting.</t>
  </si>
  <si>
    <t>Mula Murdi</t>
  </si>
  <si>
    <t>Kiwirrkurra is the most remote community in Australia that somehow falls in the cracks for services between WA and NT Governments. It is home to the 'Pintupi 9'.</t>
  </si>
  <si>
    <t>Kiwirrkurra</t>
  </si>
  <si>
    <t>13mins</t>
  </si>
  <si>
    <t>Frontier</t>
  </si>
  <si>
    <t>This is television's first comprehensive account of Australia's 150 year war. Between 1788 and 1938, thousands of whites and tens of thousands of blacks died in racial violence across the continent.</t>
  </si>
  <si>
    <t>57mins</t>
  </si>
  <si>
    <t>Medicine Line, The</t>
  </si>
  <si>
    <t>Traveling is a passion for many. Join Dave Gaudet as he zigzags his way across the Canada-US border to discover the art, language, history, and culture of Aboriginal people in both places.</t>
  </si>
  <si>
    <t>22mins</t>
  </si>
  <si>
    <t>Other Side Series 1 Ep, The 8</t>
  </si>
  <si>
    <t>Share in the journey of these Aboriginal ghost hunters as they try to understand what they encounter in the context of indigneous culture of the land.</t>
  </si>
  <si>
    <t>Duck Lake Part 1</t>
  </si>
  <si>
    <t xml:space="preserve">Radiance </t>
  </si>
  <si>
    <t>M</t>
  </si>
  <si>
    <t xml:space="preserve">a l s </t>
  </si>
  <si>
    <t>Three sisters reunite after some years apart, for their mother's funeral. Starring Deborah Mailman, directed by Rachel Perkins.</t>
  </si>
  <si>
    <t>79mins</t>
  </si>
  <si>
    <t>Kids To Coast</t>
  </si>
  <si>
    <t>Kids from the Uluru community visit the coast line to see the ocean for the first time.</t>
  </si>
  <si>
    <t>58mins</t>
  </si>
  <si>
    <t>Elements, The</t>
  </si>
  <si>
    <t>Yarramundi Kids</t>
  </si>
  <si>
    <t>Today's theme is water. Uncle Jimmy Little is our special guest. We learn the Darug word Wida means water. "Joshua &amp; the 2 Crabs is today's story &amp; we learn about a canoe tree relic in the bush.</t>
  </si>
  <si>
    <t>Water</t>
  </si>
  <si>
    <t>mins</t>
  </si>
  <si>
    <t>Mysterious Cities Of Gold</t>
  </si>
  <si>
    <t>The original 80s animation classic that follows a young orphan called Esteban as he searches the New World for both his father and the Mysterious Cities of Gold</t>
  </si>
  <si>
    <t>Ship Solaris, The</t>
  </si>
  <si>
    <t>FRANCE</t>
  </si>
  <si>
    <t>Look, listen, learn and dance with Mugu Kids host Jub because she wants all the kids to move their bodies. Aunty Sharon Edgar – Jones teaches her kids some body part words in the Wanarruwa language.</t>
  </si>
  <si>
    <t>Mereny and kep, food and water keep us walang, healthy. How about a yongka stew, a kangaroo stew? Yum yum sounds moorditj!</t>
  </si>
  <si>
    <t>Food And Drink</t>
  </si>
  <si>
    <t>Brandon challenges Kayne to the unthinkable- to lure in a great white shark by beatboxing!</t>
  </si>
  <si>
    <t>Great White Sharks</t>
  </si>
  <si>
    <t>Around The Traps</t>
  </si>
  <si>
    <t>We wrap up what is happening around Australia in our communities in arts and culture. Hosted by Alan Clarke and Mayrah Sonter.</t>
  </si>
  <si>
    <t>Ailan Kores Documentary</t>
  </si>
  <si>
    <t>In what was a landmark community partnership project, Queensland Music Festival brought together choirs from the Islands of the Torres Strait with the Qld Youth Orchestra and select vocal soloists.</t>
  </si>
  <si>
    <t>50mins</t>
  </si>
  <si>
    <t>NITV News</t>
  </si>
  <si>
    <t>Nganampa Anwernekenhe</t>
  </si>
  <si>
    <t>Agnes Abbott was born at Loves Creek Station in the 1930s. She was raised in the bush with her Eastern Arrernte family, learning the survival tools and the ways of their culture.</t>
  </si>
  <si>
    <t>Agnes Abbott</t>
  </si>
  <si>
    <t>Surviving</t>
  </si>
  <si>
    <t>Emerging Aboriginal Artist Jason Wing, won the 2013 NSW Aboriginal art prize for his sculpture of Captain Cook covered with a balaclava. The prize caused outrage amongst the non-Indigenous audience.</t>
  </si>
  <si>
    <t>Jason Wing</t>
  </si>
  <si>
    <t>We will follow the dance troupe and their passionate teachers, Lowanna Wickham and Amos Roach, as they teach the young people of Victoria their culture through song dance and music.</t>
  </si>
  <si>
    <t>Amos Roach &amp; Lowanna Wickham</t>
  </si>
  <si>
    <t>Seeking Salvation Part Two</t>
  </si>
  <si>
    <t>Spanning four centuries on a joyful voyage of music and heritage.  Seeking Salvation traces the history of the black Church and considers its future in a changing society.</t>
  </si>
  <si>
    <t xml:space="preserve">Keeper </t>
  </si>
  <si>
    <t>Growing up in a small town divided by big mining deals isn't easy, but for Aboriginal teenager Jacinta Haseldine its a stark contrast to her Nana's life at the same age growing up on a mission.</t>
  </si>
  <si>
    <t>Keeper</t>
  </si>
  <si>
    <t>Mataku</t>
  </si>
  <si>
    <t>Mataku is a bilingual series of half-hour dramatic narratives steeped in Maori mystique. Described as a Maori Twilight Zone, Mataku was produced by Maori writers, directors and actors.</t>
  </si>
  <si>
    <t>Chosen Ones, The</t>
  </si>
  <si>
    <t xml:space="preserve">h </t>
  </si>
  <si>
    <t>Blue Line, The</t>
  </si>
  <si>
    <t>Arctic Air</t>
  </si>
  <si>
    <t xml:space="preserve">a v </t>
  </si>
  <si>
    <t>Set in the booming Arctic this drama series follows the adventures of a maverick airline and the unconventional family who run it. The vast terrain and unforgiving climate mean the stakes are sky-high</t>
  </si>
  <si>
    <t>Skeletons In The Closet</t>
  </si>
  <si>
    <t>43mins</t>
  </si>
  <si>
    <t>The 42nd Annual Koori Knockout</t>
  </si>
  <si>
    <t>Narwan Eels 1 Vs Koori United Bulls - Join Brad Cook and Luke Carroll at the 42nd Koori Knockout in Raymond Terrace for all the grass roots rugby league action.</t>
  </si>
  <si>
    <t>Narwan Eels 1 Vs Koori United Bulls</t>
  </si>
  <si>
    <t>49mins</t>
  </si>
  <si>
    <t>Ella 7's 2009</t>
  </si>
  <si>
    <t>La Pa Lovelies v Waterloo Storm, Sydney Skindogs v Northern United.</t>
  </si>
  <si>
    <t>54mins</t>
  </si>
  <si>
    <t>2011 Lightning Cup</t>
  </si>
  <si>
    <t>Top End grassroots AFL at its best.</t>
  </si>
  <si>
    <t>Warren Creek Vs Amata</t>
  </si>
  <si>
    <t>Murri Rugby League Carnival 2012</t>
  </si>
  <si>
    <t>Barambah RL V Yarrabah Seahawks - Join Djuro Sen at the Murri Rugby League carnival for two days of the best QLD rugby league.</t>
  </si>
  <si>
    <t>Barambah Rl V Yarrabah Seahawks</t>
  </si>
  <si>
    <t>75mins</t>
  </si>
  <si>
    <t xml:space="preserve">Best Of NITV Sport </t>
  </si>
  <si>
    <t xml:space="preserve">Take a look back at the history of NITV Sport. Bringing you the best sporting moments from 2007 to 2012.   </t>
  </si>
  <si>
    <t>NITV On The Road: Saltwater Freshwater</t>
  </si>
  <si>
    <t>Jay Davis Trio: Jay Davis not only rocks it out as shown in this episode but also regards himself as a bit of a comedian. Jay shares his childhood stories about growing up around Taree.</t>
  </si>
  <si>
    <t>Jay Davis Trio</t>
  </si>
  <si>
    <t>52mins</t>
  </si>
  <si>
    <t>Alls Fair</t>
  </si>
  <si>
    <t>Today is about what makes us special. Dr Chris Sarra explains how kids can train teachers by building up classroom credits. Gawura classroom kids from St Andrews School dance to Max's Groove Scool Rap</t>
  </si>
  <si>
    <t>What Makes Me Special</t>
  </si>
  <si>
    <t>Secret Of The Solaris</t>
  </si>
  <si>
    <t>Look, listen, learn and dance with Mugu Kids host Jub as she loves to dream and explore the bush. Sue the Kangaroo and Jason Brown sing and dance about dreaming under the moon.</t>
  </si>
  <si>
    <t>My Moort, my family make me djoorabiny, they make me happy.</t>
  </si>
  <si>
    <t>Family And Friends</t>
  </si>
  <si>
    <t>Brandon takes Kayne to the Great Barrier Reef to track down one of the greatest sights in the animals kingdom: baby turtles racing for the sea minutes after they are born.</t>
  </si>
  <si>
    <t>Turtles</t>
  </si>
  <si>
    <t>Back To Munda</t>
  </si>
  <si>
    <t>A documentary about land care management and rehabilitation schemes in the chain of bays in South Australia.</t>
  </si>
  <si>
    <t>41mins</t>
  </si>
  <si>
    <t>Alick Tipoti</t>
  </si>
  <si>
    <t>The documentary Zugub, the mask, the spirits and the stars takes us on a journey into the mind, heart and eye of Alick Tipoti, a member of the Maluyligal people of Zenadath Kes.</t>
  </si>
  <si>
    <t>65mins</t>
  </si>
  <si>
    <t>Dion Beasley is a 15 years old artist. He is an artist by necessity rather than choice. Dion is profoundly deaf and suffers from Muscular Dystrophy; he communicates through his drawings.</t>
  </si>
  <si>
    <t>Cheeky Dog</t>
  </si>
  <si>
    <t>21mins</t>
  </si>
  <si>
    <t>Desperate Measures</t>
  </si>
  <si>
    <t>“Strait Borders” investigates the current state of water rights, border security and piracy in the Torres Straits.</t>
  </si>
  <si>
    <t>Strait Borders</t>
  </si>
  <si>
    <t>Pam Hegarty - Aboriginal Archaeologist takes us for a tour around country to visit some of the culturally significant sites which are on JURU country.</t>
  </si>
  <si>
    <t>China Doll With Pam Hegarty</t>
  </si>
  <si>
    <t>Down 2 Earth</t>
  </si>
  <si>
    <t>Down2Earth is a series that celebrates Aboriginal communities around the world that are using traditional knowledge and science to protect their territories.</t>
  </si>
  <si>
    <t xml:space="preserve">Characters Of Broome </t>
  </si>
  <si>
    <t>Dianne Appleby is from the famous Broome family of the Edgars. Di Values the importance of language and Culture she is a linguist and is a fluent speaker in two languages Karrajarri and Yawuru.</t>
  </si>
  <si>
    <t>Dianne Appleby</t>
  </si>
  <si>
    <t xml:space="preserve">Harold </t>
  </si>
  <si>
    <t>Harold Blair is one of Australia's forgotten heroes. Touted as the first Aboriginal person to sing opera and a model of assimilation.</t>
  </si>
  <si>
    <t>56mins</t>
  </si>
  <si>
    <t>The Boondocks</t>
  </si>
  <si>
    <t xml:space="preserve">d l </t>
  </si>
  <si>
    <t>After a health scare, Granddad discovers the amazing life benefits of medical marijuana.</t>
  </si>
  <si>
    <t>Mr Medicinal</t>
  </si>
  <si>
    <t>USA</t>
  </si>
  <si>
    <t>20mins</t>
  </si>
  <si>
    <t>108mins</t>
  </si>
  <si>
    <t>The 44th Annual Koori Knockout 2014</t>
  </si>
  <si>
    <t>46mins</t>
  </si>
  <si>
    <t>Queensland Murri Carnival 2014: Bundjalung Connections V Moreton Bay Murri</t>
  </si>
  <si>
    <t>Mid North Coast Dolphins v Deadly Dead Bulls, Waterloo Storm No. 2 v Dharawal 7s.</t>
  </si>
  <si>
    <t>Ntjalka Vs Mutitjulu</t>
  </si>
  <si>
    <t>Fusion With Casey Donovan</t>
  </si>
  <si>
    <t>Fusion is a lively, cheeky, informative and entertaining show that features new musical talent, clips, performances and interviews. Hosted by Casey Donovan.</t>
  </si>
  <si>
    <t>53mins</t>
  </si>
  <si>
    <t>As The Bannock Browns</t>
  </si>
  <si>
    <t>We see how everything has a life cycle. Kerrianne Cox sings "Bush Tucker" song. Lillii Pilli shows her Nan's backyard. Storytime is Caterpillar &amp; Butterfly.</t>
  </si>
  <si>
    <t>Life Cycle</t>
  </si>
  <si>
    <t>New Continent, The</t>
  </si>
  <si>
    <t>Look, listen, learn and dance with Mugu Kids host Jub as we learn language words in the Gumbayngirr language from Uncle Michael Jarrett and Malu Kiai Dance Troup perform a sit down dance.</t>
  </si>
  <si>
    <t>Moorditj walang, good health is about looking after our bodies every day. It's solid koolangka!</t>
  </si>
  <si>
    <t>Health</t>
  </si>
  <si>
    <t>Brandon challenges Kayne to catch a saltwater croc and attach a satellite tag to it to help rangers keep the local community safe.</t>
  </si>
  <si>
    <t>Saltwater Croc</t>
  </si>
  <si>
    <t>The community of Ali Curung lies 350km north of Alice Springs. The opening of the new Arlpwe Gallery and exhibition space was a cause for celebration in 2008.</t>
  </si>
  <si>
    <t>Artist Of Ali Curung</t>
  </si>
  <si>
    <t>Our Footprint</t>
  </si>
  <si>
    <t>Barbara Crismani is the daughter of Joseph Leslie Murray (1900-1975) who was boxing champ of SA in 1926 known as The Black Panther in the ring.</t>
  </si>
  <si>
    <t>Barb's World</t>
  </si>
  <si>
    <t>Bundjalung elder Arthur Williams is one of the few members of the community that still speak language, he will sing and talk about his life through his words.</t>
  </si>
  <si>
    <t>Arthur Williams</t>
  </si>
  <si>
    <t>Awaken</t>
  </si>
  <si>
    <t>Award winning journalist Stan Grant hosts a half hour panel show, putting Aboriginal and Torres Strait Islander issues under the microscope.</t>
  </si>
  <si>
    <t>The Brush Sings</t>
  </si>
  <si>
    <t>A documentary about the artists from Injalak Arts and Crafts, an Aboriginal art centre in Gunbalanya, Western Arnhem Land.</t>
  </si>
  <si>
    <t xml:space="preserve">Australia Daze </t>
  </si>
  <si>
    <t>A documentary that looks at the bicentenary of Australia and the impact the first fleet had 200 years earlier.</t>
  </si>
  <si>
    <t xml:space="preserve">Dreamtime Machinetime </t>
  </si>
  <si>
    <t>A look at Aboriginal artists in urban centres.</t>
  </si>
  <si>
    <t>NITV On The Road: Boomerang Festival</t>
  </si>
  <si>
    <t>Boomerang is a new festival held in Byron Bay over the long weekend. It is run by Rhoda Roberts, ther creator of the Dreaming Festival and is a mixture of Australian and International Indigenous Acts.</t>
  </si>
  <si>
    <t>Archie Roach</t>
  </si>
  <si>
    <t>Guardians</t>
  </si>
  <si>
    <t>Today's show is about how we use our senses to smell, touch, taste, hear &amp; see. We see Chris Sarra as a little boy. Storytime is "The 2-Hearted Numbat." We learn about Aboriginal fish traps.</t>
  </si>
  <si>
    <t>Senses, The</t>
  </si>
  <si>
    <t>End Of The Solaris, The</t>
  </si>
  <si>
    <t>Look, listen, learn and dance with Mugu Kids host Jub as we learn about nature. Kerrianne Cox sings about bush tucker and Jason Brown teaches some Gundungurra language.</t>
  </si>
  <si>
    <t>Kedala, day-time for the ngaangk, the sun and kedalak, night-time is when the miyak the moon comes out.</t>
  </si>
  <si>
    <t>Day And Night</t>
  </si>
  <si>
    <t>Brandon challenges Kayne to swim with Grey Nurse Sharks and to take an underwater photograph in case one day they are gone for good.</t>
  </si>
  <si>
    <t>Grey Nurse Shark</t>
  </si>
  <si>
    <t>The Best Of Yalukit Willam</t>
  </si>
  <si>
    <t>This program showcases Indigenous Music, Art and Culture and features Tambo and Company Band, Emma Donovan, Bart Willoughby Band and The Last Kinection.</t>
  </si>
  <si>
    <t>113mins</t>
  </si>
  <si>
    <t>Lagau Danalaig - An Island Life</t>
  </si>
  <si>
    <t>With an idyllic island lifestyle as the backdrop we find out what makes Badu unique through the stories of the people as expressed in their art and culture.</t>
  </si>
  <si>
    <t>In the middle of the Central Australian Outback stands a church that is like no other in the world; an extraordinarily beautiful place with walls that are painted with vibrant portraits and landscapes</t>
  </si>
  <si>
    <t>Art Of Healing, The</t>
  </si>
  <si>
    <t>Around The Campfire</t>
  </si>
  <si>
    <t>Raised in the city and inspired to perform from a young age, Lisa Maza, a professional singer/actor heads north to her family reunion in Innisfail, focusing initially on one particular night.</t>
  </si>
  <si>
    <t>Maza's Got Talent</t>
  </si>
  <si>
    <t>“The Art of Fishing” follows the changes of fishing life over the generations of families on the Island of Badu through Artwork.</t>
  </si>
  <si>
    <t>Art Of Fishing, The</t>
  </si>
  <si>
    <t>Pacific Sport 360 Series 1 Ep8</t>
  </si>
  <si>
    <t>Join Jay Laga'aia and his panel as they interview some of the Pacific's biggest sports stars.</t>
  </si>
  <si>
    <t>Colour Me</t>
  </si>
  <si>
    <t>COLOUR ME is a documentary film that will change the way you think about race. We follow motivational speaker Anthony McLean into the ethnically explosive city of Brampton, Ontario</t>
  </si>
  <si>
    <t>Kill The Matador</t>
  </si>
  <si>
    <t xml:space="preserve">l </t>
  </si>
  <si>
    <t>Kill the Matador showcases the surfing moves of Otis Carey, an Aboriginal surfer from Coffs Harbour</t>
  </si>
  <si>
    <t xml:space="preserve">Rose Against The Odds </t>
  </si>
  <si>
    <t>The True life-story of Aboriginal boxer Lionel Rose-from his heyday in the late 1960s as World Bantamweight Champion to his later struggles as an alcoholic thief.</t>
  </si>
  <si>
    <t>Defining Moments</t>
  </si>
  <si>
    <t>Kerrianne Cox is a Kimberly singer who is advocating messages of unity and people power. She's using her experiences and cultural knowledge to empower others and to protest at mining at James Price Pt</t>
  </si>
  <si>
    <t>Kerrianne</t>
  </si>
  <si>
    <t>28mins</t>
  </si>
  <si>
    <t>Ntjalka Vs Cafl Combined</t>
  </si>
  <si>
    <t>Murri Rugby League Carnival 2013</t>
  </si>
  <si>
    <t>NITV Sport brings you all the exciting local rugby league action from the 2013 Murri Rugby League Carnival held in Ipswich, Queensland!</t>
  </si>
  <si>
    <t>Possibles V Probables</t>
  </si>
  <si>
    <t>63mins</t>
  </si>
  <si>
    <t>Kelly Breed v Eastern Spirit, Uni Western Sydney v Central Coast Pelicans, Dharawal 7s v Bowraville, UTS Waterloo Storm v Coonamble Cougars.</t>
  </si>
  <si>
    <t>Away From Country</t>
  </si>
  <si>
    <t>Away From Country captures the essence of Indigenous excellence on and off the sporting field and highlights the journeys of our Indigenous sportspeople.</t>
  </si>
  <si>
    <t>Brendan Williams: Dingo</t>
  </si>
  <si>
    <t>All Access</t>
  </si>
  <si>
    <t>Today's show is about celebrations, including Naidoc Week. Jessica Mauboy sings "Up Down." A diablo expert shows his skills &amp; we learn more words in the Darug language</t>
  </si>
  <si>
    <t>Celebrations</t>
  </si>
  <si>
    <t>Secret Of The Temple</t>
  </si>
  <si>
    <t>Look, listen, learn and dance with Mugu Kids host Jub. Families are important and Aunty Lorraine Williams from the Larrakia Nation teaches her kids some language words for family members.</t>
  </si>
  <si>
    <t>Kwort Kwobikin, to celebrate is deadly! Moort madja, family get-togethers are deadly!</t>
  </si>
  <si>
    <t>Celebrate</t>
  </si>
  <si>
    <t>Brandon challenges Kayne to go out after dark and spot little penguins sneaking out of the sea to feed their babies!</t>
  </si>
  <si>
    <t>Penguins</t>
  </si>
  <si>
    <t>Flying Boomerangs</t>
  </si>
  <si>
    <t>The Flying Boomerangs tour provides a cultural experience for these young Indigenous AFL players as they merge with local Indigenous communities in South Africa and show their skills on the park.</t>
  </si>
  <si>
    <t>Goin' Troppo In The Toppo</t>
  </si>
  <si>
    <t>We take a sneak peek at just some of the amazing characters, sites and life of Darwin. Presented by Belinda Miller and Dennis Stokes.</t>
  </si>
  <si>
    <t>Hypothetical: Closing The Gap</t>
  </si>
  <si>
    <t>Litigator Geoffrey Robertson leads panel on state of play of indigeneous affairs. He introduces lively role playing to encourage panellist to be involved in ralpidly developing plots.</t>
  </si>
  <si>
    <t>59mins</t>
  </si>
  <si>
    <t>The Tombstone Opening, as it known in the Torres Strait, is a very important event in the lives of families who have lost a loved one - it literally marks the official end of the grieving period.</t>
  </si>
  <si>
    <t>Tombstone Unveiling</t>
  </si>
  <si>
    <t>Samaqan: Water Stories</t>
  </si>
  <si>
    <t>Human connections to water in the indigenous world are a mix of physical and spiritual, often combining pragmatic needs with that which nourishes the soul.</t>
  </si>
  <si>
    <t>Water Journey Part 2</t>
  </si>
  <si>
    <t>From The Western Frontier</t>
  </si>
  <si>
    <t>Life is a thunderstorm; this is true of Uncle Patrick Tittums but he dreams with eyes wide open and believes that anyone can achieve greatness once their storm has passed.</t>
  </si>
  <si>
    <t>Thunderstorms</t>
  </si>
  <si>
    <t>Blackstone</t>
  </si>
  <si>
    <t>Intense, compelling and confrontational, Blackstone is an unmuted exploration of First Nations' power and politics, unfolding over nine one-hour episodes.</t>
  </si>
  <si>
    <t>Forgiveness</t>
  </si>
  <si>
    <t>Colour Theory</t>
  </si>
  <si>
    <t>From the northernmost tip of far north Queensland, Teho Ropeyarn's bold prints have traversed Australia, winning awards and representing the distinctive culture of the Torres Strait Islands.</t>
  </si>
  <si>
    <t>Teho Ropeyarn</t>
  </si>
  <si>
    <t>Chocolate Martini</t>
  </si>
  <si>
    <t>The deadly women's shining special. The show features a fantastic female line up including Djiva, Gina Williams, Madjitil Moorna, Ruby Hunter and Kerrianne Cox.</t>
  </si>
  <si>
    <t>Djiva, Gina, Candice And Friends</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</si>
  <si>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</si>
  <si>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</si>
  <si>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</si>
  <si>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</si>
  <si>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Whitehouse: In This episode of On The Road home grown band from the mid north coast of NSW Whitehouse rock it out with their funky grooves and front man Grant Saunders shares his personal stories.</t>
  </si>
  <si>
    <t>Whitehouse</t>
  </si>
  <si>
    <t>They Dance At Night</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</si>
  <si>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</si>
  <si>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</si>
  <si>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as she plays with a bouncing ball and does some exercise for the kids while Jason Brown sings a song about his best friend,</t>
  </si>
  <si>
    <t>Brandon challenges Kayne to a deadly mission: to find and then tag a venomous Tiger Snake.</t>
  </si>
  <si>
    <t>Tiger Snake</t>
  </si>
  <si>
    <t>Good Tucker</t>
  </si>
  <si>
    <t>Passing on Bush Tucker knowledge for a long and healthy life in the Western Kimberley</t>
  </si>
  <si>
    <t>Rhonda Purcell is a Waka Waka (Cherbourg) and Noonucul (Stradbroke Island) woman from Brisbane. At the age of 40, she has become an International Natural Body-Builder.</t>
  </si>
  <si>
    <t>Rhonda Purcell</t>
  </si>
  <si>
    <t>Jasmine Sarin is an Aboriginal artist from Kamileroi and Jeringa country of New South Wales, and is based in Nowra and Wollongong.</t>
  </si>
  <si>
    <t>Jasmine Sarin</t>
  </si>
  <si>
    <t xml:space="preserve">Maori Tv's Nstive Affairs Summer Series </t>
  </si>
  <si>
    <t>Maori Television's flagship current affairs show, Native Affairs, mixes pre-recorded stories with live interviews and panels, where invited guests discuss the latest events.</t>
  </si>
  <si>
    <t>0mins</t>
  </si>
  <si>
    <t>Leetoia Williams, Profile on 33 year old member of the Bundjalung community. She is a strong woman who has created peace and unity through her projects like 'Oceans Rhythms'.</t>
  </si>
  <si>
    <t>Leetoia Williams</t>
  </si>
  <si>
    <t>Guardians: Evolution Series 1</t>
  </si>
  <si>
    <t>Awakenings</t>
  </si>
  <si>
    <t>77mins</t>
  </si>
  <si>
    <t>Jazz</t>
  </si>
  <si>
    <t>As the 1930's come to a close, Swing-mania is still going strong, but some fans are saying success has made the music too predictable.</t>
  </si>
  <si>
    <t>Swing: The Velocity Of Celebration</t>
  </si>
  <si>
    <t xml:space="preserve">Bit Of Black Business </t>
  </si>
  <si>
    <t xml:space="preserve">s </t>
  </si>
  <si>
    <t>13 short films showcasing indigenous filmmakers from around Australia..</t>
  </si>
  <si>
    <t>74mins</t>
  </si>
  <si>
    <t xml:space="preserve">Barefoot Sunday Summer 2014 </t>
  </si>
  <si>
    <t>Rugby League from the 2014 Auckland club competition. See how bruising and exciting the game is across the Tasman.</t>
  </si>
  <si>
    <t xml:space="preserve">Rugby League: Fox Memorial Shield 2014 </t>
  </si>
  <si>
    <t>Barefoot Sunday returns to showcase the Indigenous boxing and rugby union talent in Queensland from A Night to Remember III and Kings &amp; Queens of Pacific Rugby.</t>
  </si>
  <si>
    <t xml:space="preserve">Pacific Sport 360 Series 1 </t>
  </si>
  <si>
    <t>Forty one million years in the future, the Earth is reborn and nature has been replenished after a global catastrophe. Only a few teens have survived, they act as the “Guardians”</t>
  </si>
  <si>
    <t>After one of her babies gets lost in the forest, a mother beaver searches frantically for him, while he is rescued by an unlikely ally</t>
  </si>
  <si>
    <t xml:space="preserve">White Tuft The Little Beaver </t>
  </si>
  <si>
    <t>NITV Week 51: Sunday 4th of December to Saturday 20th of December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</si>
</sst>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
    <xf numFmtId="0" fontId="0"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39" fillId="33" borderId="0" xfId="0" applyFont="1" applyFill="1" applyAlignment="1">
      <alignment vertical="center"/>
    </xf>
    <xf numFmtId="0" fontId="0" fillId="33" borderId="0" xfId="0" applyFill="1" applyAlignment="1">
      <alignment/>
    </xf>
    <xf numFmtId="0" fontId="0" fillId="33"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762000</xdr:colOff>
      <xdr:row>0</xdr:row>
      <xdr:rowOff>1333500</xdr:rowOff>
    </xdr:to>
    <xdr:pic>
      <xdr:nvPicPr>
        <xdr:cNvPr id="1" name="Picture 6"/>
        <xdr:cNvPicPr preferRelativeResize="1">
          <a:picLocks noChangeAspect="1"/>
        </xdr:cNvPicPr>
      </xdr:nvPicPr>
      <xdr:blipFill>
        <a:blip r:embed="rId1"/>
        <a:stretch>
          <a:fillRect/>
        </a:stretch>
      </xdr:blipFill>
      <xdr:spPr>
        <a:xfrm>
          <a:off x="0" y="0"/>
          <a:ext cx="12011025" cy="13335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8"/>
  <sheetViews>
    <sheetView tabSelected="1" zoomScalePageLayoutView="0" workbookViewId="0" topLeftCell="A1">
      <pane ySplit="3" topLeftCell="A4" activePane="bottomLeft" state="frozen"/>
      <selection pane="topLeft" activeCell="A1" sqref="A1"/>
      <selection pane="bottomLeft" activeCell="D5" sqref="D5"/>
    </sheetView>
  </sheetViews>
  <sheetFormatPr defaultColWidth="9.140625" defaultRowHeight="15"/>
  <cols>
    <col min="1" max="1" width="10.421875" style="0" bestFit="1" customWidth="1"/>
    <col min="2" max="2" width="10.00390625" style="0" bestFit="1" customWidth="1"/>
    <col min="3" max="3" width="46.7109375" style="0" bestFit="1" customWidth="1"/>
    <col min="4" max="4" width="72.28125" style="0" bestFit="1" customWidth="1"/>
    <col min="5" max="5" width="12.7109375" style="0" bestFit="1" customWidth="1"/>
    <col min="6" max="6" width="16.57421875" style="0" bestFit="1" customWidth="1"/>
    <col min="7" max="7" width="70.8515625" style="2" customWidth="1"/>
    <col min="8" max="8" width="17.57421875" style="0" bestFit="1" customWidth="1"/>
    <col min="9" max="9" width="16.28125" style="0" bestFit="1" customWidth="1"/>
    <col min="10" max="10" width="15.140625" style="0" bestFit="1" customWidth="1"/>
  </cols>
  <sheetData>
    <row r="1" s="5" customFormat="1" ht="106.5" customHeight="1">
      <c r="G1" s="6"/>
    </row>
    <row r="2" spans="1:7" s="5" customFormat="1" ht="51.75" customHeight="1">
      <c r="A2" s="4" t="s">
        <v>360</v>
      </c>
      <c r="B2" s="4"/>
      <c r="C2" s="4"/>
      <c r="D2" s="4"/>
      <c r="G2" s="6"/>
    </row>
    <row r="3" spans="1:10" ht="15">
      <c r="A3" t="s">
        <v>0</v>
      </c>
      <c r="B3" t="s">
        <v>1</v>
      </c>
      <c r="C3" t="s">
        <v>2</v>
      </c>
      <c r="D3" t="s">
        <v>6</v>
      </c>
      <c r="E3" t="s">
        <v>3</v>
      </c>
      <c r="F3" t="s">
        <v>4</v>
      </c>
      <c r="G3" s="2" t="s">
        <v>5</v>
      </c>
      <c r="H3" t="s">
        <v>7</v>
      </c>
      <c r="I3" t="s">
        <v>8</v>
      </c>
      <c r="J3" t="s">
        <v>9</v>
      </c>
    </row>
    <row r="4" spans="1:10" ht="30">
      <c r="A4" t="str">
        <f aca="true" t="shared" si="0" ref="A4:A37">"2014-12-14"</f>
        <v>2014-12-14</v>
      </c>
      <c r="B4" t="str">
        <f>"0500"</f>
        <v>0500</v>
      </c>
      <c r="C4" t="s">
        <v>10</v>
      </c>
      <c r="E4" t="s">
        <v>11</v>
      </c>
      <c r="F4" t="s">
        <v>12</v>
      </c>
      <c r="G4" s="2" t="s">
        <v>13</v>
      </c>
      <c r="H4">
        <v>2012</v>
      </c>
      <c r="I4" t="s">
        <v>15</v>
      </c>
      <c r="J4" t="s">
        <v>16</v>
      </c>
    </row>
    <row r="5" spans="1:10" ht="60">
      <c r="A5" t="str">
        <f t="shared" si="0"/>
        <v>2014-12-14</v>
      </c>
      <c r="B5" t="str">
        <f>"0600"</f>
        <v>0600</v>
      </c>
      <c r="C5" t="s">
        <v>17</v>
      </c>
      <c r="D5" t="s">
        <v>20</v>
      </c>
      <c r="E5" t="s">
        <v>18</v>
      </c>
      <c r="G5" s="2" t="s">
        <v>19</v>
      </c>
      <c r="H5">
        <v>2005</v>
      </c>
      <c r="I5" t="s">
        <v>21</v>
      </c>
      <c r="J5" t="s">
        <v>22</v>
      </c>
    </row>
    <row r="6" spans="1:10" ht="45">
      <c r="A6" t="str">
        <f t="shared" si="0"/>
        <v>2014-12-14</v>
      </c>
      <c r="B6" t="str">
        <f>"0630"</f>
        <v>0630</v>
      </c>
      <c r="C6" t="s">
        <v>23</v>
      </c>
      <c r="D6" t="s">
        <v>25</v>
      </c>
      <c r="E6" t="s">
        <v>18</v>
      </c>
      <c r="G6" s="2" t="s">
        <v>24</v>
      </c>
      <c r="H6">
        <v>2009</v>
      </c>
      <c r="I6" t="s">
        <v>15</v>
      </c>
      <c r="J6" t="s">
        <v>26</v>
      </c>
    </row>
    <row r="7" spans="1:10" ht="45">
      <c r="A7" t="str">
        <f t="shared" si="0"/>
        <v>2014-12-14</v>
      </c>
      <c r="B7" t="str">
        <f>"0700"</f>
        <v>0700</v>
      </c>
      <c r="C7" t="s">
        <v>27</v>
      </c>
      <c r="G7" s="2" t="s">
        <v>28</v>
      </c>
      <c r="H7">
        <v>0</v>
      </c>
      <c r="I7" t="s">
        <v>14</v>
      </c>
      <c r="J7" t="s">
        <v>29</v>
      </c>
    </row>
    <row r="8" spans="1:10" ht="45">
      <c r="A8" t="str">
        <f t="shared" si="0"/>
        <v>2014-12-14</v>
      </c>
      <c r="B8" t="str">
        <f>"0730"</f>
        <v>0730</v>
      </c>
      <c r="C8" t="s">
        <v>30</v>
      </c>
      <c r="E8" t="s">
        <v>18</v>
      </c>
      <c r="G8" s="2" t="s">
        <v>31</v>
      </c>
      <c r="H8">
        <v>2010</v>
      </c>
      <c r="I8" t="s">
        <v>21</v>
      </c>
      <c r="J8" t="s">
        <v>32</v>
      </c>
    </row>
    <row r="9" spans="1:10" ht="45">
      <c r="A9" t="str">
        <f t="shared" si="0"/>
        <v>2014-12-14</v>
      </c>
      <c r="B9" t="str">
        <f>"0800"</f>
        <v>0800</v>
      </c>
      <c r="C9" t="s">
        <v>33</v>
      </c>
      <c r="G9" s="2" t="s">
        <v>34</v>
      </c>
      <c r="H9">
        <v>0</v>
      </c>
      <c r="I9" t="s">
        <v>15</v>
      </c>
      <c r="J9" t="s">
        <v>29</v>
      </c>
    </row>
    <row r="10" spans="1:10" ht="60">
      <c r="A10" t="str">
        <f t="shared" si="0"/>
        <v>2014-12-14</v>
      </c>
      <c r="B10" t="str">
        <f>"0830"</f>
        <v>0830</v>
      </c>
      <c r="C10" t="s">
        <v>35</v>
      </c>
      <c r="E10" t="s">
        <v>18</v>
      </c>
      <c r="G10" s="2" t="s">
        <v>36</v>
      </c>
      <c r="H10">
        <v>2011</v>
      </c>
      <c r="I10" t="s">
        <v>15</v>
      </c>
      <c r="J10" t="s">
        <v>32</v>
      </c>
    </row>
    <row r="11" spans="1:10" ht="45">
      <c r="A11" t="str">
        <f t="shared" si="0"/>
        <v>2014-12-14</v>
      </c>
      <c r="B11" t="str">
        <f>"0900"</f>
        <v>0900</v>
      </c>
      <c r="C11" t="s">
        <v>37</v>
      </c>
      <c r="D11" t="s">
        <v>39</v>
      </c>
      <c r="E11" t="s">
        <v>18</v>
      </c>
      <c r="G11" s="2" t="s">
        <v>38</v>
      </c>
      <c r="H11">
        <v>2012</v>
      </c>
      <c r="I11" t="s">
        <v>15</v>
      </c>
      <c r="J11" t="s">
        <v>32</v>
      </c>
    </row>
    <row r="12" spans="1:10" ht="45">
      <c r="A12" t="str">
        <f t="shared" si="0"/>
        <v>2014-12-14</v>
      </c>
      <c r="B12" t="str">
        <f>"0930"</f>
        <v>0930</v>
      </c>
      <c r="C12" t="s">
        <v>27</v>
      </c>
      <c r="E12" t="s">
        <v>18</v>
      </c>
      <c r="G12" s="2" t="s">
        <v>28</v>
      </c>
      <c r="H12">
        <v>0</v>
      </c>
      <c r="I12" t="s">
        <v>15</v>
      </c>
      <c r="J12" t="s">
        <v>22</v>
      </c>
    </row>
    <row r="13" spans="1:10" ht="60">
      <c r="A13" t="str">
        <f t="shared" si="0"/>
        <v>2014-12-14</v>
      </c>
      <c r="B13" t="str">
        <f>"1000"</f>
        <v>1000</v>
      </c>
      <c r="C13" t="s">
        <v>40</v>
      </c>
      <c r="D13" t="s">
        <v>42</v>
      </c>
      <c r="G13" s="2" t="s">
        <v>41</v>
      </c>
      <c r="H13">
        <v>2014</v>
      </c>
      <c r="I13" t="s">
        <v>15</v>
      </c>
      <c r="J13" t="s">
        <v>43</v>
      </c>
    </row>
    <row r="14" spans="1:10" ht="60">
      <c r="A14" t="str">
        <f t="shared" si="0"/>
        <v>2014-12-14</v>
      </c>
      <c r="B14" t="str">
        <f>"1200"</f>
        <v>1200</v>
      </c>
      <c r="C14" t="s">
        <v>44</v>
      </c>
      <c r="G14" s="2" t="s">
        <v>45</v>
      </c>
      <c r="H14">
        <v>2014</v>
      </c>
      <c r="I14" t="s">
        <v>15</v>
      </c>
      <c r="J14" t="s">
        <v>29</v>
      </c>
    </row>
    <row r="15" spans="1:10" ht="60">
      <c r="A15" t="str">
        <f t="shared" si="0"/>
        <v>2014-12-14</v>
      </c>
      <c r="B15" t="str">
        <f>"1230"</f>
        <v>1230</v>
      </c>
      <c r="C15" t="s">
        <v>46</v>
      </c>
      <c r="E15" t="s">
        <v>47</v>
      </c>
      <c r="G15" s="2" t="s">
        <v>48</v>
      </c>
      <c r="H15">
        <v>2014</v>
      </c>
      <c r="I15" t="s">
        <v>15</v>
      </c>
      <c r="J15" t="s">
        <v>29</v>
      </c>
    </row>
    <row r="16" spans="1:10" ht="45">
      <c r="A16" t="str">
        <f t="shared" si="0"/>
        <v>2014-12-14</v>
      </c>
      <c r="B16" t="str">
        <f>"1300"</f>
        <v>1300</v>
      </c>
      <c r="C16" t="s">
        <v>352</v>
      </c>
      <c r="G16" s="3" t="s">
        <v>355</v>
      </c>
      <c r="H16">
        <v>2014</v>
      </c>
      <c r="I16" t="s">
        <v>15</v>
      </c>
      <c r="J16" t="s">
        <v>49</v>
      </c>
    </row>
    <row r="17" spans="1:10" ht="30">
      <c r="A17" t="str">
        <f t="shared" si="0"/>
        <v>2014-12-14</v>
      </c>
      <c r="B17" t="str">
        <f>"1400"</f>
        <v>1400</v>
      </c>
      <c r="C17" t="s">
        <v>50</v>
      </c>
      <c r="G17" s="2" t="s">
        <v>51</v>
      </c>
      <c r="H17">
        <v>0</v>
      </c>
      <c r="I17" t="s">
        <v>15</v>
      </c>
      <c r="J17" t="s">
        <v>52</v>
      </c>
    </row>
    <row r="18" spans="1:10" ht="30">
      <c r="A18" t="str">
        <f t="shared" si="0"/>
        <v>2014-12-14</v>
      </c>
      <c r="B18" t="str">
        <f>"1500"</f>
        <v>1500</v>
      </c>
      <c r="C18" t="s">
        <v>53</v>
      </c>
      <c r="G18" s="2" t="s">
        <v>54</v>
      </c>
      <c r="H18">
        <v>0</v>
      </c>
      <c r="I18" t="s">
        <v>14</v>
      </c>
      <c r="J18" t="s">
        <v>55</v>
      </c>
    </row>
    <row r="19" spans="1:10" ht="45">
      <c r="A19" t="str">
        <f t="shared" si="0"/>
        <v>2014-12-14</v>
      </c>
      <c r="B19" t="str">
        <f>"1600"</f>
        <v>1600</v>
      </c>
      <c r="C19" t="s">
        <v>56</v>
      </c>
      <c r="D19" t="s">
        <v>58</v>
      </c>
      <c r="G19" s="2" t="s">
        <v>57</v>
      </c>
      <c r="H19">
        <v>0</v>
      </c>
      <c r="I19" t="s">
        <v>14</v>
      </c>
      <c r="J19" t="s">
        <v>59</v>
      </c>
    </row>
    <row r="20" spans="1:10" ht="60">
      <c r="A20" t="str">
        <f t="shared" si="0"/>
        <v>2014-12-14</v>
      </c>
      <c r="B20" t="str">
        <f>"1615"</f>
        <v>1615</v>
      </c>
      <c r="C20" t="s">
        <v>56</v>
      </c>
      <c r="D20" t="s">
        <v>61</v>
      </c>
      <c r="E20" t="s">
        <v>11</v>
      </c>
      <c r="G20" s="2" t="s">
        <v>60</v>
      </c>
      <c r="H20">
        <v>0</v>
      </c>
      <c r="I20" t="s">
        <v>14</v>
      </c>
      <c r="J20" t="s">
        <v>62</v>
      </c>
    </row>
    <row r="21" spans="1:10" ht="60">
      <c r="A21" t="str">
        <f t="shared" si="0"/>
        <v>2014-12-14</v>
      </c>
      <c r="B21" t="str">
        <f>"1630"</f>
        <v>1630</v>
      </c>
      <c r="C21" t="s">
        <v>63</v>
      </c>
      <c r="D21" t="s">
        <v>65</v>
      </c>
      <c r="E21" t="s">
        <v>18</v>
      </c>
      <c r="G21" s="2" t="s">
        <v>64</v>
      </c>
      <c r="H21">
        <v>2007</v>
      </c>
      <c r="I21" t="s">
        <v>15</v>
      </c>
      <c r="J21" t="s">
        <v>22</v>
      </c>
    </row>
    <row r="22" spans="1:10" ht="60">
      <c r="A22" t="str">
        <f t="shared" si="0"/>
        <v>2014-12-14</v>
      </c>
      <c r="B22" t="str">
        <f>"1700"</f>
        <v>1700</v>
      </c>
      <c r="E22" t="s">
        <v>47</v>
      </c>
      <c r="G22" s="2" t="s">
        <v>67</v>
      </c>
      <c r="H22">
        <v>2014</v>
      </c>
      <c r="I22" t="s">
        <v>68</v>
      </c>
      <c r="J22" t="s">
        <v>69</v>
      </c>
    </row>
    <row r="23" spans="1:10" ht="60">
      <c r="A23" t="str">
        <f t="shared" si="0"/>
        <v>2014-12-14</v>
      </c>
      <c r="B23" t="str">
        <f>"1730"</f>
        <v>1730</v>
      </c>
      <c r="C23" t="s">
        <v>44</v>
      </c>
      <c r="G23" s="2" t="s">
        <v>45</v>
      </c>
      <c r="H23">
        <v>2014</v>
      </c>
      <c r="I23" t="s">
        <v>15</v>
      </c>
      <c r="J23" t="s">
        <v>29</v>
      </c>
    </row>
    <row r="24" spans="1:10" ht="45">
      <c r="A24" t="str">
        <f t="shared" si="0"/>
        <v>2014-12-14</v>
      </c>
      <c r="B24" t="str">
        <f>"1800"</f>
        <v>1800</v>
      </c>
      <c r="C24" t="s">
        <v>70</v>
      </c>
      <c r="E24" t="s">
        <v>18</v>
      </c>
      <c r="G24" s="2" t="s">
        <v>71</v>
      </c>
      <c r="H24">
        <v>0</v>
      </c>
      <c r="I24" t="s">
        <v>15</v>
      </c>
      <c r="J24" t="s">
        <v>72</v>
      </c>
    </row>
    <row r="25" spans="1:10" ht="45">
      <c r="A25" t="str">
        <f t="shared" si="0"/>
        <v>2014-12-14</v>
      </c>
      <c r="B25" t="str">
        <f>"1830"</f>
        <v>1830</v>
      </c>
      <c r="C25" t="s">
        <v>73</v>
      </c>
      <c r="E25" t="s">
        <v>11</v>
      </c>
      <c r="F25" t="s">
        <v>74</v>
      </c>
      <c r="G25" s="2" t="s">
        <v>75</v>
      </c>
      <c r="H25">
        <v>2013</v>
      </c>
      <c r="I25" t="s">
        <v>15</v>
      </c>
      <c r="J25" t="s">
        <v>76</v>
      </c>
    </row>
    <row r="26" spans="1:10" ht="45">
      <c r="A26" t="str">
        <f t="shared" si="0"/>
        <v>2014-12-14</v>
      </c>
      <c r="B26" t="str">
        <f>"1837"</f>
        <v>1837</v>
      </c>
      <c r="C26" t="s">
        <v>73</v>
      </c>
      <c r="E26" t="s">
        <v>11</v>
      </c>
      <c r="F26" t="s">
        <v>74</v>
      </c>
      <c r="G26" s="2" t="s">
        <v>75</v>
      </c>
      <c r="H26">
        <v>2013</v>
      </c>
      <c r="I26" t="s">
        <v>15</v>
      </c>
      <c r="J26" t="s">
        <v>77</v>
      </c>
    </row>
    <row r="27" spans="1:10" ht="60">
      <c r="A27" t="str">
        <f t="shared" si="0"/>
        <v>2014-12-14</v>
      </c>
      <c r="B27" t="str">
        <f>"1845"</f>
        <v>1845</v>
      </c>
      <c r="C27" t="s">
        <v>78</v>
      </c>
      <c r="D27" t="s">
        <v>80</v>
      </c>
      <c r="E27" t="s">
        <v>18</v>
      </c>
      <c r="G27" s="2" t="s">
        <v>79</v>
      </c>
      <c r="H27">
        <v>0</v>
      </c>
      <c r="I27" t="s">
        <v>15</v>
      </c>
      <c r="J27" t="s">
        <v>81</v>
      </c>
    </row>
    <row r="28" spans="1:10" ht="30">
      <c r="A28" t="str">
        <f t="shared" si="0"/>
        <v>2014-12-14</v>
      </c>
      <c r="B28" t="str">
        <f>"1852"</f>
        <v>1852</v>
      </c>
      <c r="C28" t="s">
        <v>78</v>
      </c>
      <c r="D28" t="s">
        <v>83</v>
      </c>
      <c r="E28" t="s">
        <v>18</v>
      </c>
      <c r="G28" s="2" t="s">
        <v>82</v>
      </c>
      <c r="H28">
        <v>0</v>
      </c>
      <c r="I28" t="s">
        <v>15</v>
      </c>
      <c r="J28" t="s">
        <v>76</v>
      </c>
    </row>
    <row r="29" spans="1:10" ht="45">
      <c r="A29" t="str">
        <f t="shared" si="0"/>
        <v>2014-12-14</v>
      </c>
      <c r="B29" t="str">
        <f>"1900"</f>
        <v>1900</v>
      </c>
      <c r="C29" t="s">
        <v>84</v>
      </c>
      <c r="D29" t="s">
        <v>86</v>
      </c>
      <c r="E29" t="s">
        <v>18</v>
      </c>
      <c r="G29" s="2" t="s">
        <v>85</v>
      </c>
      <c r="H29">
        <v>0</v>
      </c>
      <c r="I29" t="s">
        <v>15</v>
      </c>
      <c r="J29" t="s">
        <v>62</v>
      </c>
    </row>
    <row r="30" spans="1:10" ht="45">
      <c r="A30" t="str">
        <f t="shared" si="0"/>
        <v>2014-12-14</v>
      </c>
      <c r="B30" t="str">
        <f>"1915"</f>
        <v>1915</v>
      </c>
      <c r="C30" t="s">
        <v>84</v>
      </c>
      <c r="D30" t="s">
        <v>88</v>
      </c>
      <c r="E30" t="s">
        <v>18</v>
      </c>
      <c r="G30" s="2" t="s">
        <v>87</v>
      </c>
      <c r="H30">
        <v>0</v>
      </c>
      <c r="I30" t="s">
        <v>15</v>
      </c>
      <c r="J30" t="s">
        <v>89</v>
      </c>
    </row>
    <row r="31" spans="1:10" ht="60">
      <c r="A31" t="str">
        <f t="shared" si="0"/>
        <v>2014-12-14</v>
      </c>
      <c r="B31" t="str">
        <f>"1930"</f>
        <v>1930</v>
      </c>
      <c r="C31" t="s">
        <v>90</v>
      </c>
      <c r="E31" t="s">
        <v>11</v>
      </c>
      <c r="F31" t="s">
        <v>74</v>
      </c>
      <c r="G31" s="2" t="s">
        <v>91</v>
      </c>
      <c r="H31">
        <v>0</v>
      </c>
      <c r="I31" t="s">
        <v>15</v>
      </c>
      <c r="J31" t="s">
        <v>92</v>
      </c>
    </row>
    <row r="32" spans="1:10" ht="60">
      <c r="A32" t="str">
        <f t="shared" si="0"/>
        <v>2014-12-14</v>
      </c>
      <c r="B32" t="str">
        <f>"2030"</f>
        <v>2030</v>
      </c>
      <c r="C32" t="s">
        <v>93</v>
      </c>
      <c r="E32" t="s">
        <v>18</v>
      </c>
      <c r="G32" s="2" t="s">
        <v>94</v>
      </c>
      <c r="H32">
        <v>0</v>
      </c>
      <c r="I32" t="s">
        <v>14</v>
      </c>
      <c r="J32" t="s">
        <v>95</v>
      </c>
    </row>
    <row r="33" spans="1:10" ht="45">
      <c r="A33" t="str">
        <f t="shared" si="0"/>
        <v>2014-12-14</v>
      </c>
      <c r="B33" t="str">
        <f>"2100"</f>
        <v>2100</v>
      </c>
      <c r="C33" t="s">
        <v>96</v>
      </c>
      <c r="E33" t="s">
        <v>11</v>
      </c>
      <c r="G33" s="2" t="s">
        <v>97</v>
      </c>
      <c r="H33">
        <v>0</v>
      </c>
      <c r="I33" t="s">
        <v>21</v>
      </c>
      <c r="J33" t="s">
        <v>95</v>
      </c>
    </row>
    <row r="34" spans="1:10" ht="45">
      <c r="A34" t="str">
        <f t="shared" si="0"/>
        <v>2014-12-14</v>
      </c>
      <c r="B34" t="str">
        <f>"2130"</f>
        <v>2130</v>
      </c>
      <c r="C34" t="s">
        <v>99</v>
      </c>
      <c r="D34" t="s">
        <v>14</v>
      </c>
      <c r="E34" t="s">
        <v>100</v>
      </c>
      <c r="F34" t="s">
        <v>101</v>
      </c>
      <c r="G34" s="2" t="s">
        <v>102</v>
      </c>
      <c r="H34">
        <v>1998</v>
      </c>
      <c r="I34" t="s">
        <v>15</v>
      </c>
      <c r="J34" t="s">
        <v>103</v>
      </c>
    </row>
    <row r="35" spans="1:10" ht="30">
      <c r="A35" t="str">
        <f t="shared" si="0"/>
        <v>2014-12-14</v>
      </c>
      <c r="B35" t="str">
        <f>"2300"</f>
        <v>2300</v>
      </c>
      <c r="C35" t="s">
        <v>104</v>
      </c>
      <c r="E35" t="s">
        <v>18</v>
      </c>
      <c r="G35" s="2" t="s">
        <v>105</v>
      </c>
      <c r="H35">
        <v>0</v>
      </c>
      <c r="I35" t="s">
        <v>15</v>
      </c>
      <c r="J35" t="s">
        <v>26</v>
      </c>
    </row>
    <row r="36" spans="1:10" ht="45">
      <c r="A36" t="str">
        <f t="shared" si="0"/>
        <v>2014-12-14</v>
      </c>
      <c r="B36" t="str">
        <f>"2330"</f>
        <v>2330</v>
      </c>
      <c r="C36" t="s">
        <v>84</v>
      </c>
      <c r="E36" t="s">
        <v>18</v>
      </c>
      <c r="G36" s="2" t="s">
        <v>85</v>
      </c>
      <c r="H36">
        <v>0</v>
      </c>
      <c r="I36" t="s">
        <v>15</v>
      </c>
      <c r="J36" t="s">
        <v>62</v>
      </c>
    </row>
    <row r="37" spans="1:10" ht="45">
      <c r="A37" t="str">
        <f t="shared" si="0"/>
        <v>2014-12-14</v>
      </c>
      <c r="B37" t="str">
        <f>"2345"</f>
        <v>2345</v>
      </c>
      <c r="C37" t="s">
        <v>84</v>
      </c>
      <c r="D37" t="s">
        <v>88</v>
      </c>
      <c r="E37" t="s">
        <v>18</v>
      </c>
      <c r="G37" s="2" t="s">
        <v>87</v>
      </c>
      <c r="H37">
        <v>0</v>
      </c>
      <c r="I37" t="s">
        <v>15</v>
      </c>
      <c r="J37" t="s">
        <v>89</v>
      </c>
    </row>
    <row r="38" spans="1:10" ht="30">
      <c r="A38" t="str">
        <f aca="true" t="shared" si="1" ref="A38:A73">"2014-12-15"</f>
        <v>2014-12-15</v>
      </c>
      <c r="B38" t="str">
        <f>"0000"</f>
        <v>0000</v>
      </c>
      <c r="C38" t="s">
        <v>10</v>
      </c>
      <c r="E38" t="s">
        <v>11</v>
      </c>
      <c r="F38" t="s">
        <v>12</v>
      </c>
      <c r="G38" s="2" t="s">
        <v>13</v>
      </c>
      <c r="H38">
        <v>2012</v>
      </c>
      <c r="I38" t="s">
        <v>15</v>
      </c>
      <c r="J38" t="s">
        <v>49</v>
      </c>
    </row>
    <row r="39" spans="1:10" ht="45">
      <c r="A39" t="str">
        <f t="shared" si="1"/>
        <v>2014-12-15</v>
      </c>
      <c r="B39" t="str">
        <f>"0600"</f>
        <v>0600</v>
      </c>
      <c r="C39" t="s">
        <v>17</v>
      </c>
      <c r="D39" t="s">
        <v>107</v>
      </c>
      <c r="E39" t="s">
        <v>18</v>
      </c>
      <c r="G39" s="2" t="s">
        <v>19</v>
      </c>
      <c r="H39">
        <v>2005</v>
      </c>
      <c r="I39" t="s">
        <v>21</v>
      </c>
      <c r="J39" t="s">
        <v>22</v>
      </c>
    </row>
    <row r="40" spans="1:10" ht="60">
      <c r="A40" t="str">
        <f t="shared" si="1"/>
        <v>2014-12-15</v>
      </c>
      <c r="B40" t="str">
        <f>"0630"</f>
        <v>0630</v>
      </c>
      <c r="C40" t="s">
        <v>108</v>
      </c>
      <c r="D40" t="s">
        <v>110</v>
      </c>
      <c r="G40" s="2" t="s">
        <v>109</v>
      </c>
      <c r="H40">
        <v>2009</v>
      </c>
      <c r="I40" t="s">
        <v>15</v>
      </c>
      <c r="J40" t="s">
        <v>111</v>
      </c>
    </row>
    <row r="41" spans="1:10" ht="45">
      <c r="A41" t="str">
        <f t="shared" si="1"/>
        <v>2014-12-15</v>
      </c>
      <c r="B41" t="str">
        <f>"0700"</f>
        <v>0700</v>
      </c>
      <c r="C41" t="s">
        <v>27</v>
      </c>
      <c r="G41" s="2" t="s">
        <v>28</v>
      </c>
      <c r="H41">
        <v>0</v>
      </c>
      <c r="I41" t="s">
        <v>14</v>
      </c>
      <c r="J41" t="s">
        <v>29</v>
      </c>
    </row>
    <row r="42" spans="1:10" ht="45">
      <c r="A42" t="str">
        <f t="shared" si="1"/>
        <v>2014-12-15</v>
      </c>
      <c r="B42" t="str">
        <f>"0730"</f>
        <v>0730</v>
      </c>
      <c r="C42" t="s">
        <v>112</v>
      </c>
      <c r="D42" t="s">
        <v>114</v>
      </c>
      <c r="G42" s="2" t="s">
        <v>113</v>
      </c>
      <c r="H42">
        <v>1982</v>
      </c>
      <c r="I42" t="s">
        <v>115</v>
      </c>
      <c r="J42" t="s">
        <v>26</v>
      </c>
    </row>
    <row r="43" spans="1:10" ht="60">
      <c r="A43" t="str">
        <f t="shared" si="1"/>
        <v>2014-12-15</v>
      </c>
      <c r="B43" t="str">
        <f>"0800"</f>
        <v>0800</v>
      </c>
      <c r="C43" t="s">
        <v>33</v>
      </c>
      <c r="G43" s="2" t="s">
        <v>116</v>
      </c>
      <c r="H43">
        <v>0</v>
      </c>
      <c r="I43" t="s">
        <v>15</v>
      </c>
      <c r="J43" t="s">
        <v>29</v>
      </c>
    </row>
    <row r="44" spans="1:10" ht="45">
      <c r="A44" t="str">
        <f t="shared" si="1"/>
        <v>2014-12-15</v>
      </c>
      <c r="B44" t="str">
        <f>"0830"</f>
        <v>0830</v>
      </c>
      <c r="C44" t="s">
        <v>23</v>
      </c>
      <c r="D44" t="s">
        <v>118</v>
      </c>
      <c r="E44" t="s">
        <v>18</v>
      </c>
      <c r="G44" s="2" t="s">
        <v>117</v>
      </c>
      <c r="H44">
        <v>2009</v>
      </c>
      <c r="I44" t="s">
        <v>15</v>
      </c>
      <c r="J44" t="s">
        <v>26</v>
      </c>
    </row>
    <row r="45" spans="1:10" ht="60">
      <c r="A45" t="str">
        <f t="shared" si="1"/>
        <v>2014-12-15</v>
      </c>
      <c r="B45" t="str">
        <f>"0900"</f>
        <v>0900</v>
      </c>
      <c r="C45" t="s">
        <v>35</v>
      </c>
      <c r="E45" t="s">
        <v>18</v>
      </c>
      <c r="G45" s="2" t="s">
        <v>36</v>
      </c>
      <c r="H45">
        <v>2011</v>
      </c>
      <c r="I45" t="s">
        <v>15</v>
      </c>
      <c r="J45" t="s">
        <v>32</v>
      </c>
    </row>
    <row r="46" spans="1:10" ht="30">
      <c r="A46" t="str">
        <f t="shared" si="1"/>
        <v>2014-12-15</v>
      </c>
      <c r="B46" t="str">
        <f>"0930"</f>
        <v>0930</v>
      </c>
      <c r="C46" t="s">
        <v>37</v>
      </c>
      <c r="D46" t="s">
        <v>120</v>
      </c>
      <c r="E46" t="s">
        <v>18</v>
      </c>
      <c r="G46" s="2" t="s">
        <v>119</v>
      </c>
      <c r="H46">
        <v>2012</v>
      </c>
      <c r="I46" t="s">
        <v>15</v>
      </c>
      <c r="J46" t="s">
        <v>32</v>
      </c>
    </row>
    <row r="47" spans="1:10" ht="60">
      <c r="A47" t="str">
        <f t="shared" si="1"/>
        <v>2014-12-15</v>
      </c>
      <c r="B47" t="str">
        <f>"1000"</f>
        <v>1000</v>
      </c>
      <c r="C47" t="s">
        <v>66</v>
      </c>
      <c r="E47" t="s">
        <v>47</v>
      </c>
      <c r="G47" s="2" t="s">
        <v>67</v>
      </c>
      <c r="H47">
        <v>2014</v>
      </c>
      <c r="I47" t="s">
        <v>68</v>
      </c>
      <c r="J47" t="s">
        <v>69</v>
      </c>
    </row>
    <row r="48" spans="1:10" ht="45">
      <c r="A48" t="str">
        <f t="shared" si="1"/>
        <v>2014-12-15</v>
      </c>
      <c r="B48" t="str">
        <f>"1030"</f>
        <v>1030</v>
      </c>
      <c r="C48" t="s">
        <v>84</v>
      </c>
      <c r="D48" t="s">
        <v>86</v>
      </c>
      <c r="E48" t="s">
        <v>18</v>
      </c>
      <c r="G48" s="2" t="s">
        <v>85</v>
      </c>
      <c r="H48">
        <v>0</v>
      </c>
      <c r="I48" t="s">
        <v>15</v>
      </c>
      <c r="J48" t="s">
        <v>62</v>
      </c>
    </row>
    <row r="49" spans="1:10" ht="45">
      <c r="A49" t="str">
        <f t="shared" si="1"/>
        <v>2014-12-15</v>
      </c>
      <c r="B49" t="str">
        <f>"1045"</f>
        <v>1045</v>
      </c>
      <c r="C49" t="s">
        <v>84</v>
      </c>
      <c r="D49" t="s">
        <v>88</v>
      </c>
      <c r="E49" t="s">
        <v>18</v>
      </c>
      <c r="G49" s="2" t="s">
        <v>87</v>
      </c>
      <c r="H49">
        <v>0</v>
      </c>
      <c r="I49" t="s">
        <v>15</v>
      </c>
      <c r="J49" t="s">
        <v>89</v>
      </c>
    </row>
    <row r="50" spans="1:10" ht="45">
      <c r="A50" t="str">
        <f t="shared" si="1"/>
        <v>2014-12-15</v>
      </c>
      <c r="B50" t="str">
        <f>"1100"</f>
        <v>1100</v>
      </c>
      <c r="C50" t="s">
        <v>121</v>
      </c>
      <c r="E50" t="s">
        <v>11</v>
      </c>
      <c r="G50" s="2" t="s">
        <v>122</v>
      </c>
      <c r="H50">
        <v>2014</v>
      </c>
      <c r="I50" t="s">
        <v>15</v>
      </c>
      <c r="J50" t="s">
        <v>92</v>
      </c>
    </row>
    <row r="51" spans="1:10" ht="60">
      <c r="A51" t="str">
        <f t="shared" si="1"/>
        <v>2014-12-15</v>
      </c>
      <c r="B51" t="str">
        <f>"1200"</f>
        <v>1200</v>
      </c>
      <c r="C51" t="s">
        <v>93</v>
      </c>
      <c r="E51" t="s">
        <v>18</v>
      </c>
      <c r="G51" s="2" t="s">
        <v>94</v>
      </c>
      <c r="H51">
        <v>0</v>
      </c>
      <c r="I51" t="s">
        <v>14</v>
      </c>
      <c r="J51" t="s">
        <v>95</v>
      </c>
    </row>
    <row r="52" spans="1:10" ht="45">
      <c r="A52" t="str">
        <f t="shared" si="1"/>
        <v>2014-12-15</v>
      </c>
      <c r="B52" t="str">
        <f>"1230"</f>
        <v>1230</v>
      </c>
      <c r="C52" t="s">
        <v>96</v>
      </c>
      <c r="D52" t="s">
        <v>98</v>
      </c>
      <c r="E52" t="s">
        <v>11</v>
      </c>
      <c r="G52" s="2" t="s">
        <v>97</v>
      </c>
      <c r="H52">
        <v>0</v>
      </c>
      <c r="I52" t="s">
        <v>21</v>
      </c>
      <c r="J52" t="s">
        <v>95</v>
      </c>
    </row>
    <row r="53" spans="1:10" ht="60">
      <c r="A53" t="str">
        <f t="shared" si="1"/>
        <v>2014-12-15</v>
      </c>
      <c r="B53" t="str">
        <f>"1300"</f>
        <v>1300</v>
      </c>
      <c r="C53" t="s">
        <v>123</v>
      </c>
      <c r="E53" t="s">
        <v>18</v>
      </c>
      <c r="G53" s="2" t="s">
        <v>124</v>
      </c>
      <c r="H53">
        <v>2011</v>
      </c>
      <c r="I53" t="s">
        <v>15</v>
      </c>
      <c r="J53" t="s">
        <v>125</v>
      </c>
    </row>
    <row r="54" spans="1:10" ht="30">
      <c r="A54" t="str">
        <f t="shared" si="1"/>
        <v>2014-12-15</v>
      </c>
      <c r="B54" t="str">
        <f>"1400"</f>
        <v>1400</v>
      </c>
      <c r="C54" t="s">
        <v>104</v>
      </c>
      <c r="E54" t="s">
        <v>18</v>
      </c>
      <c r="G54" s="2" t="s">
        <v>105</v>
      </c>
      <c r="H54">
        <v>0</v>
      </c>
      <c r="I54" t="s">
        <v>15</v>
      </c>
      <c r="J54" t="s">
        <v>26</v>
      </c>
    </row>
    <row r="55" spans="1:10" ht="60">
      <c r="A55" t="str">
        <f t="shared" si="1"/>
        <v>2014-12-15</v>
      </c>
      <c r="B55" t="str">
        <f>"1430"</f>
        <v>1430</v>
      </c>
      <c r="C55" t="s">
        <v>33</v>
      </c>
      <c r="G55" s="2" t="s">
        <v>116</v>
      </c>
      <c r="H55">
        <v>0</v>
      </c>
      <c r="I55" t="s">
        <v>15</v>
      </c>
      <c r="J55" t="s">
        <v>29</v>
      </c>
    </row>
    <row r="56" spans="1:10" ht="60">
      <c r="A56" t="str">
        <f t="shared" si="1"/>
        <v>2014-12-15</v>
      </c>
      <c r="B56" t="str">
        <f>"1500"</f>
        <v>1500</v>
      </c>
      <c r="C56" t="s">
        <v>108</v>
      </c>
      <c r="D56" t="s">
        <v>110</v>
      </c>
      <c r="G56" s="2" t="s">
        <v>109</v>
      </c>
      <c r="H56">
        <v>2009</v>
      </c>
      <c r="I56" t="s">
        <v>15</v>
      </c>
      <c r="J56" t="s">
        <v>111</v>
      </c>
    </row>
    <row r="57" spans="1:10" ht="30">
      <c r="A57" t="str">
        <f t="shared" si="1"/>
        <v>2014-12-15</v>
      </c>
      <c r="B57" t="str">
        <f>"1530"</f>
        <v>1530</v>
      </c>
      <c r="C57" t="s">
        <v>37</v>
      </c>
      <c r="D57" t="s">
        <v>120</v>
      </c>
      <c r="E57" t="s">
        <v>18</v>
      </c>
      <c r="G57" s="2" t="s">
        <v>119</v>
      </c>
      <c r="H57">
        <v>2012</v>
      </c>
      <c r="I57" t="s">
        <v>15</v>
      </c>
      <c r="J57" t="s">
        <v>32</v>
      </c>
    </row>
    <row r="58" spans="1:10" ht="60">
      <c r="A58" t="str">
        <f t="shared" si="1"/>
        <v>2014-12-15</v>
      </c>
      <c r="B58" t="str">
        <f>"1600"</f>
        <v>1600</v>
      </c>
      <c r="C58" t="s">
        <v>35</v>
      </c>
      <c r="E58" t="s">
        <v>18</v>
      </c>
      <c r="G58" s="2" t="s">
        <v>36</v>
      </c>
      <c r="H58">
        <v>2011</v>
      </c>
      <c r="I58" t="s">
        <v>15</v>
      </c>
      <c r="J58" t="s">
        <v>32</v>
      </c>
    </row>
    <row r="59" spans="1:10" ht="45">
      <c r="A59" t="str">
        <f t="shared" si="1"/>
        <v>2014-12-15</v>
      </c>
      <c r="B59" t="str">
        <f>"1630"</f>
        <v>1630</v>
      </c>
      <c r="C59" t="s">
        <v>27</v>
      </c>
      <c r="G59" s="2" t="s">
        <v>28</v>
      </c>
      <c r="H59">
        <v>0</v>
      </c>
      <c r="I59" t="s">
        <v>14</v>
      </c>
      <c r="J59" t="s">
        <v>29</v>
      </c>
    </row>
    <row r="60" spans="1:10" ht="45">
      <c r="A60" t="str">
        <f t="shared" si="1"/>
        <v>2014-12-15</v>
      </c>
      <c r="B60" t="str">
        <f>"1700"</f>
        <v>1700</v>
      </c>
      <c r="C60" t="s">
        <v>112</v>
      </c>
      <c r="D60" t="s">
        <v>114</v>
      </c>
      <c r="G60" s="2" t="s">
        <v>113</v>
      </c>
      <c r="H60">
        <v>1982</v>
      </c>
      <c r="I60" t="s">
        <v>115</v>
      </c>
      <c r="J60" t="s">
        <v>26</v>
      </c>
    </row>
    <row r="61" spans="1:10" ht="60">
      <c r="A61" t="str">
        <f t="shared" si="1"/>
        <v>2014-12-15</v>
      </c>
      <c r="B61" t="str">
        <f>"1730"</f>
        <v>1730</v>
      </c>
      <c r="C61" t="s">
        <v>126</v>
      </c>
      <c r="G61" s="2" t="s">
        <v>45</v>
      </c>
      <c r="H61">
        <v>2014</v>
      </c>
      <c r="I61" t="s">
        <v>15</v>
      </c>
      <c r="J61" t="s">
        <v>111</v>
      </c>
    </row>
    <row r="62" spans="1:10" ht="45">
      <c r="A62" t="str">
        <f t="shared" si="1"/>
        <v>2014-12-15</v>
      </c>
      <c r="B62" t="str">
        <f>"1800"</f>
        <v>1800</v>
      </c>
      <c r="C62" t="s">
        <v>127</v>
      </c>
      <c r="D62" t="s">
        <v>129</v>
      </c>
      <c r="E62" t="s">
        <v>18</v>
      </c>
      <c r="G62" s="2" t="s">
        <v>128</v>
      </c>
      <c r="H62">
        <v>0</v>
      </c>
      <c r="I62" t="s">
        <v>15</v>
      </c>
      <c r="J62" t="s">
        <v>32</v>
      </c>
    </row>
    <row r="63" spans="1:10" ht="60">
      <c r="A63" t="str">
        <f t="shared" si="1"/>
        <v>2014-12-15</v>
      </c>
      <c r="B63" t="str">
        <f>"1830"</f>
        <v>1830</v>
      </c>
      <c r="C63" t="s">
        <v>130</v>
      </c>
      <c r="D63" t="s">
        <v>132</v>
      </c>
      <c r="G63" s="2" t="s">
        <v>131</v>
      </c>
      <c r="H63">
        <v>0</v>
      </c>
      <c r="I63" t="s">
        <v>14</v>
      </c>
      <c r="J63" t="s">
        <v>59</v>
      </c>
    </row>
    <row r="64" spans="1:10" ht="60">
      <c r="A64" t="str">
        <f t="shared" si="1"/>
        <v>2014-12-15</v>
      </c>
      <c r="B64" t="str">
        <f>"1845"</f>
        <v>1845</v>
      </c>
      <c r="C64" t="s">
        <v>130</v>
      </c>
      <c r="D64" t="s">
        <v>134</v>
      </c>
      <c r="E64" t="s">
        <v>18</v>
      </c>
      <c r="G64" s="2" t="s">
        <v>133</v>
      </c>
      <c r="H64">
        <v>2013</v>
      </c>
      <c r="I64" t="s">
        <v>15</v>
      </c>
      <c r="J64" t="s">
        <v>62</v>
      </c>
    </row>
    <row r="65" spans="1:10" ht="60">
      <c r="A65" t="str">
        <f t="shared" si="1"/>
        <v>2014-12-15</v>
      </c>
      <c r="B65" t="str">
        <f>"1900"</f>
        <v>1900</v>
      </c>
      <c r="C65" t="s">
        <v>126</v>
      </c>
      <c r="G65" s="2" t="s">
        <v>45</v>
      </c>
      <c r="H65">
        <v>2014</v>
      </c>
      <c r="I65" t="s">
        <v>15</v>
      </c>
      <c r="J65" t="s">
        <v>111</v>
      </c>
    </row>
    <row r="66" spans="1:10" ht="45">
      <c r="A66" t="str">
        <f t="shared" si="1"/>
        <v>2014-12-15</v>
      </c>
      <c r="B66" t="str">
        <f>"1930"</f>
        <v>1930</v>
      </c>
      <c r="C66" t="s">
        <v>135</v>
      </c>
      <c r="G66" s="2" t="s">
        <v>136</v>
      </c>
      <c r="H66">
        <v>2004</v>
      </c>
      <c r="I66" t="s">
        <v>14</v>
      </c>
      <c r="J66" t="s">
        <v>49</v>
      </c>
    </row>
    <row r="67" spans="1:10" ht="60">
      <c r="A67" t="str">
        <f t="shared" si="1"/>
        <v>2014-12-15</v>
      </c>
      <c r="B67" t="str">
        <f>"2030"</f>
        <v>2030</v>
      </c>
      <c r="C67" t="s">
        <v>137</v>
      </c>
      <c r="E67" t="s">
        <v>18</v>
      </c>
      <c r="G67" s="2" t="s">
        <v>138</v>
      </c>
      <c r="H67">
        <v>2009</v>
      </c>
      <c r="I67" t="s">
        <v>15</v>
      </c>
      <c r="J67" t="s">
        <v>26</v>
      </c>
    </row>
    <row r="68" spans="1:10" ht="60">
      <c r="A68" t="str">
        <f t="shared" si="1"/>
        <v>2014-12-15</v>
      </c>
      <c r="B68" t="str">
        <f>"2100"</f>
        <v>2100</v>
      </c>
      <c r="C68" t="s">
        <v>140</v>
      </c>
      <c r="D68" t="s">
        <v>142</v>
      </c>
      <c r="E68" t="s">
        <v>100</v>
      </c>
      <c r="F68" t="s">
        <v>74</v>
      </c>
      <c r="G68" s="2" t="s">
        <v>141</v>
      </c>
      <c r="H68">
        <v>0</v>
      </c>
      <c r="I68" t="s">
        <v>68</v>
      </c>
      <c r="J68" t="s">
        <v>95</v>
      </c>
    </row>
    <row r="69" spans="1:10" ht="60">
      <c r="A69" t="str">
        <f t="shared" si="1"/>
        <v>2014-12-15</v>
      </c>
      <c r="B69" t="str">
        <f>"2130"</f>
        <v>2130</v>
      </c>
      <c r="C69" t="s">
        <v>140</v>
      </c>
      <c r="D69" t="s">
        <v>144</v>
      </c>
      <c r="E69" t="s">
        <v>100</v>
      </c>
      <c r="F69" t="s">
        <v>143</v>
      </c>
      <c r="G69" s="2" t="s">
        <v>141</v>
      </c>
      <c r="H69">
        <v>0</v>
      </c>
      <c r="I69" t="s">
        <v>68</v>
      </c>
      <c r="J69" t="s">
        <v>22</v>
      </c>
    </row>
    <row r="70" spans="1:10" ht="60">
      <c r="A70" t="str">
        <f t="shared" si="1"/>
        <v>2014-12-15</v>
      </c>
      <c r="B70" t="str">
        <f>"2200"</f>
        <v>2200</v>
      </c>
      <c r="C70" t="s">
        <v>145</v>
      </c>
      <c r="D70" t="s">
        <v>148</v>
      </c>
      <c r="E70" t="s">
        <v>100</v>
      </c>
      <c r="F70" t="s">
        <v>146</v>
      </c>
      <c r="G70" s="2" t="s">
        <v>147</v>
      </c>
      <c r="H70">
        <v>0</v>
      </c>
      <c r="I70" t="s">
        <v>14</v>
      </c>
      <c r="J70" t="s">
        <v>149</v>
      </c>
    </row>
    <row r="71" spans="1:10" ht="60">
      <c r="A71" t="str">
        <f t="shared" si="1"/>
        <v>2014-12-15</v>
      </c>
      <c r="B71" t="str">
        <f>"2300"</f>
        <v>2300</v>
      </c>
      <c r="C71" t="s">
        <v>126</v>
      </c>
      <c r="G71" s="2" t="s">
        <v>45</v>
      </c>
      <c r="H71">
        <v>2014</v>
      </c>
      <c r="I71" t="s">
        <v>15</v>
      </c>
      <c r="J71" t="s">
        <v>111</v>
      </c>
    </row>
    <row r="72" spans="1:10" ht="60">
      <c r="A72" t="str">
        <f t="shared" si="1"/>
        <v>2014-12-15</v>
      </c>
      <c r="B72" t="str">
        <f>"2330"</f>
        <v>2330</v>
      </c>
      <c r="C72" t="s">
        <v>130</v>
      </c>
      <c r="D72" t="s">
        <v>132</v>
      </c>
      <c r="G72" s="2" t="s">
        <v>131</v>
      </c>
      <c r="H72">
        <v>0</v>
      </c>
      <c r="I72" t="s">
        <v>14</v>
      </c>
      <c r="J72" t="s">
        <v>59</v>
      </c>
    </row>
    <row r="73" spans="1:10" ht="60">
      <c r="A73" t="str">
        <f t="shared" si="1"/>
        <v>2014-12-15</v>
      </c>
      <c r="B73" t="str">
        <f>"2345"</f>
        <v>2345</v>
      </c>
      <c r="C73" t="s">
        <v>130</v>
      </c>
      <c r="D73" t="s">
        <v>134</v>
      </c>
      <c r="E73" t="s">
        <v>18</v>
      </c>
      <c r="G73" s="2" t="s">
        <v>133</v>
      </c>
      <c r="H73">
        <v>2013</v>
      </c>
      <c r="I73" t="s">
        <v>15</v>
      </c>
      <c r="J73" t="s">
        <v>62</v>
      </c>
    </row>
    <row r="74" spans="1:10" ht="45">
      <c r="A74" t="str">
        <f aca="true" t="shared" si="2" ref="A74:A110">"2014-12-16"</f>
        <v>2014-12-16</v>
      </c>
      <c r="B74" t="str">
        <f>"0000"</f>
        <v>0000</v>
      </c>
      <c r="C74" t="s">
        <v>150</v>
      </c>
      <c r="D74" t="s">
        <v>152</v>
      </c>
      <c r="E74" t="s">
        <v>47</v>
      </c>
      <c r="G74" s="2" t="s">
        <v>151</v>
      </c>
      <c r="H74">
        <v>2012</v>
      </c>
      <c r="I74" t="s">
        <v>15</v>
      </c>
      <c r="J74" t="s">
        <v>153</v>
      </c>
    </row>
    <row r="75" spans="1:10" ht="30">
      <c r="A75" t="str">
        <f t="shared" si="2"/>
        <v>2014-12-16</v>
      </c>
      <c r="B75" t="str">
        <f>"0100"</f>
        <v>0100</v>
      </c>
      <c r="C75" t="s">
        <v>154</v>
      </c>
      <c r="E75" t="s">
        <v>47</v>
      </c>
      <c r="G75" s="2" t="s">
        <v>155</v>
      </c>
      <c r="H75">
        <v>2009</v>
      </c>
      <c r="I75" t="s">
        <v>15</v>
      </c>
      <c r="J75" t="s">
        <v>156</v>
      </c>
    </row>
    <row r="76" spans="1:10" ht="15">
      <c r="A76" t="str">
        <f t="shared" si="2"/>
        <v>2014-12-16</v>
      </c>
      <c r="B76" t="str">
        <f>"0200"</f>
        <v>0200</v>
      </c>
      <c r="C76" t="s">
        <v>157</v>
      </c>
      <c r="D76" t="s">
        <v>159</v>
      </c>
      <c r="E76" t="s">
        <v>47</v>
      </c>
      <c r="G76" s="2" t="s">
        <v>158</v>
      </c>
      <c r="H76">
        <v>2011</v>
      </c>
      <c r="I76" t="s">
        <v>15</v>
      </c>
      <c r="J76" t="s">
        <v>92</v>
      </c>
    </row>
    <row r="77" spans="1:10" ht="45">
      <c r="A77" t="str">
        <f t="shared" si="2"/>
        <v>2014-12-16</v>
      </c>
      <c r="B77" t="str">
        <f>"0300"</f>
        <v>0300</v>
      </c>
      <c r="C77" t="s">
        <v>160</v>
      </c>
      <c r="D77" t="s">
        <v>162</v>
      </c>
      <c r="E77" t="s">
        <v>47</v>
      </c>
      <c r="G77" s="2" t="s">
        <v>161</v>
      </c>
      <c r="H77">
        <v>2012</v>
      </c>
      <c r="I77" t="s">
        <v>15</v>
      </c>
      <c r="J77" t="s">
        <v>163</v>
      </c>
    </row>
    <row r="78" spans="1:10" ht="30">
      <c r="A78" t="str">
        <f t="shared" si="2"/>
        <v>2014-12-16</v>
      </c>
      <c r="B78" t="str">
        <f>"0430"</f>
        <v>0430</v>
      </c>
      <c r="C78" t="s">
        <v>164</v>
      </c>
      <c r="G78" s="2" t="s">
        <v>165</v>
      </c>
      <c r="H78">
        <v>2012</v>
      </c>
      <c r="I78" t="s">
        <v>15</v>
      </c>
      <c r="J78" t="s">
        <v>111</v>
      </c>
    </row>
    <row r="79" spans="1:10" ht="45">
      <c r="A79" t="str">
        <f t="shared" si="2"/>
        <v>2014-12-16</v>
      </c>
      <c r="B79" t="str">
        <f>"0500"</f>
        <v>0500</v>
      </c>
      <c r="C79" t="s">
        <v>166</v>
      </c>
      <c r="D79" t="s">
        <v>168</v>
      </c>
      <c r="E79" t="s">
        <v>11</v>
      </c>
      <c r="G79" s="2" t="s">
        <v>167</v>
      </c>
      <c r="H79">
        <v>0</v>
      </c>
      <c r="I79" t="s">
        <v>15</v>
      </c>
      <c r="J79" t="s">
        <v>169</v>
      </c>
    </row>
    <row r="80" spans="1:10" ht="60">
      <c r="A80" t="str">
        <f t="shared" si="2"/>
        <v>2014-12-16</v>
      </c>
      <c r="B80" t="str">
        <f>"0600"</f>
        <v>0600</v>
      </c>
      <c r="C80" t="s">
        <v>17</v>
      </c>
      <c r="D80" t="s">
        <v>170</v>
      </c>
      <c r="E80" t="s">
        <v>18</v>
      </c>
      <c r="G80" s="2" t="s">
        <v>19</v>
      </c>
      <c r="H80">
        <v>2005</v>
      </c>
      <c r="I80" t="s">
        <v>21</v>
      </c>
      <c r="J80" t="s">
        <v>22</v>
      </c>
    </row>
    <row r="81" spans="1:10" ht="60">
      <c r="A81" t="str">
        <f t="shared" si="2"/>
        <v>2014-12-16</v>
      </c>
      <c r="B81" t="str">
        <f>"0630"</f>
        <v>0630</v>
      </c>
      <c r="C81" t="s">
        <v>108</v>
      </c>
      <c r="D81" t="s">
        <v>172</v>
      </c>
      <c r="G81" s="2" t="s">
        <v>171</v>
      </c>
      <c r="H81">
        <v>2009</v>
      </c>
      <c r="I81" t="s">
        <v>15</v>
      </c>
      <c r="J81" t="s">
        <v>111</v>
      </c>
    </row>
    <row r="82" spans="1:10" ht="45">
      <c r="A82" t="str">
        <f t="shared" si="2"/>
        <v>2014-12-16</v>
      </c>
      <c r="B82" t="str">
        <f>"0700"</f>
        <v>0700</v>
      </c>
      <c r="C82" t="s">
        <v>27</v>
      </c>
      <c r="G82" s="2" t="s">
        <v>28</v>
      </c>
      <c r="H82">
        <v>0</v>
      </c>
      <c r="I82" t="s">
        <v>14</v>
      </c>
      <c r="J82" t="s">
        <v>29</v>
      </c>
    </row>
    <row r="83" spans="1:10" ht="45">
      <c r="A83" t="str">
        <f t="shared" si="2"/>
        <v>2014-12-16</v>
      </c>
      <c r="B83" t="str">
        <f>"0730"</f>
        <v>0730</v>
      </c>
      <c r="C83" t="s">
        <v>112</v>
      </c>
      <c r="D83" t="s">
        <v>173</v>
      </c>
      <c r="G83" s="2" t="s">
        <v>113</v>
      </c>
      <c r="H83">
        <v>1982</v>
      </c>
      <c r="I83" t="s">
        <v>115</v>
      </c>
      <c r="J83" t="s">
        <v>26</v>
      </c>
    </row>
    <row r="84" spans="1:10" ht="60">
      <c r="A84" t="str">
        <f t="shared" si="2"/>
        <v>2014-12-16</v>
      </c>
      <c r="B84" t="str">
        <f>"0800"</f>
        <v>0800</v>
      </c>
      <c r="C84" t="s">
        <v>33</v>
      </c>
      <c r="G84" s="2" t="s">
        <v>174</v>
      </c>
      <c r="H84">
        <v>0</v>
      </c>
      <c r="I84" t="s">
        <v>15</v>
      </c>
      <c r="J84" t="s">
        <v>29</v>
      </c>
    </row>
    <row r="85" spans="1:10" ht="30">
      <c r="A85" t="str">
        <f t="shared" si="2"/>
        <v>2014-12-16</v>
      </c>
      <c r="B85" t="str">
        <f>"0830"</f>
        <v>0830</v>
      </c>
      <c r="C85" t="s">
        <v>23</v>
      </c>
      <c r="D85" t="s">
        <v>176</v>
      </c>
      <c r="E85" t="s">
        <v>18</v>
      </c>
      <c r="G85" s="2" t="s">
        <v>175</v>
      </c>
      <c r="H85">
        <v>2009</v>
      </c>
      <c r="I85" t="s">
        <v>15</v>
      </c>
      <c r="J85" t="s">
        <v>26</v>
      </c>
    </row>
    <row r="86" spans="1:10" ht="60">
      <c r="A86" t="str">
        <f t="shared" si="2"/>
        <v>2014-12-16</v>
      </c>
      <c r="B86" t="str">
        <f>"0900"</f>
        <v>0900</v>
      </c>
      <c r="C86" t="s">
        <v>35</v>
      </c>
      <c r="E86" t="s">
        <v>18</v>
      </c>
      <c r="G86" s="2" t="s">
        <v>36</v>
      </c>
      <c r="H86">
        <v>2011</v>
      </c>
      <c r="I86" t="s">
        <v>15</v>
      </c>
      <c r="J86" t="s">
        <v>32</v>
      </c>
    </row>
    <row r="87" spans="1:10" ht="45">
      <c r="A87" t="str">
        <f t="shared" si="2"/>
        <v>2014-12-16</v>
      </c>
      <c r="B87" t="str">
        <f>"0930"</f>
        <v>0930</v>
      </c>
      <c r="C87" t="s">
        <v>37</v>
      </c>
      <c r="D87" t="s">
        <v>178</v>
      </c>
      <c r="E87" t="s">
        <v>18</v>
      </c>
      <c r="G87" s="2" t="s">
        <v>177</v>
      </c>
      <c r="H87">
        <v>2012</v>
      </c>
      <c r="I87" t="s">
        <v>15</v>
      </c>
      <c r="J87" t="s">
        <v>22</v>
      </c>
    </row>
    <row r="88" spans="1:10" ht="45">
      <c r="A88" t="str">
        <f t="shared" si="2"/>
        <v>2014-12-16</v>
      </c>
      <c r="B88" t="str">
        <f>"1000"</f>
        <v>1000</v>
      </c>
      <c r="C88" t="s">
        <v>127</v>
      </c>
      <c r="D88" t="s">
        <v>129</v>
      </c>
      <c r="E88" t="s">
        <v>18</v>
      </c>
      <c r="G88" s="2" t="s">
        <v>128</v>
      </c>
      <c r="H88">
        <v>0</v>
      </c>
      <c r="I88" t="s">
        <v>15</v>
      </c>
      <c r="J88" t="s">
        <v>32</v>
      </c>
    </row>
    <row r="89" spans="1:10" ht="60">
      <c r="A89" t="str">
        <f t="shared" si="2"/>
        <v>2014-12-16</v>
      </c>
      <c r="B89" t="str">
        <f>"1030"</f>
        <v>1030</v>
      </c>
      <c r="C89" t="s">
        <v>130</v>
      </c>
      <c r="D89" t="s">
        <v>132</v>
      </c>
      <c r="G89" s="2" t="s">
        <v>131</v>
      </c>
      <c r="H89">
        <v>0</v>
      </c>
      <c r="I89" t="s">
        <v>14</v>
      </c>
      <c r="J89" t="s">
        <v>59</v>
      </c>
    </row>
    <row r="90" spans="1:10" ht="60">
      <c r="A90" t="str">
        <f t="shared" si="2"/>
        <v>2014-12-16</v>
      </c>
      <c r="B90" t="str">
        <f>"1045"</f>
        <v>1045</v>
      </c>
      <c r="C90" t="s">
        <v>130</v>
      </c>
      <c r="D90" t="s">
        <v>134</v>
      </c>
      <c r="E90" t="s">
        <v>18</v>
      </c>
      <c r="G90" s="2" t="s">
        <v>133</v>
      </c>
      <c r="H90">
        <v>2013</v>
      </c>
      <c r="I90" t="s">
        <v>15</v>
      </c>
      <c r="J90" t="s">
        <v>62</v>
      </c>
    </row>
    <row r="91" spans="1:10" ht="60">
      <c r="A91" t="str">
        <f t="shared" si="2"/>
        <v>2014-12-16</v>
      </c>
      <c r="B91" t="str">
        <f>"1100"</f>
        <v>1100</v>
      </c>
      <c r="C91" t="s">
        <v>137</v>
      </c>
      <c r="D91" t="s">
        <v>139</v>
      </c>
      <c r="E91" t="s">
        <v>18</v>
      </c>
      <c r="G91" s="2" t="s">
        <v>138</v>
      </c>
      <c r="H91">
        <v>2009</v>
      </c>
      <c r="I91" t="s">
        <v>15</v>
      </c>
      <c r="J91" t="s">
        <v>26</v>
      </c>
    </row>
    <row r="92" spans="1:10" ht="45">
      <c r="A92" t="str">
        <f t="shared" si="2"/>
        <v>2014-12-16</v>
      </c>
      <c r="B92" t="str">
        <f>"1130"</f>
        <v>1130</v>
      </c>
      <c r="C92" t="s">
        <v>135</v>
      </c>
      <c r="G92" s="2" t="s">
        <v>136</v>
      </c>
      <c r="H92">
        <v>2004</v>
      </c>
      <c r="I92" t="s">
        <v>14</v>
      </c>
      <c r="J92" t="s">
        <v>49</v>
      </c>
    </row>
    <row r="93" spans="1:10" ht="45">
      <c r="A93" t="str">
        <f t="shared" si="2"/>
        <v>2014-12-16</v>
      </c>
      <c r="B93" t="str">
        <f>"1230"</f>
        <v>1230</v>
      </c>
      <c r="C93" t="s">
        <v>179</v>
      </c>
      <c r="E93" t="s">
        <v>18</v>
      </c>
      <c r="G93" s="2" t="s">
        <v>180</v>
      </c>
      <c r="H93">
        <v>2012</v>
      </c>
      <c r="I93" t="s">
        <v>15</v>
      </c>
      <c r="J93" t="s">
        <v>181</v>
      </c>
    </row>
    <row r="94" spans="1:10" ht="45">
      <c r="A94" t="str">
        <f t="shared" si="2"/>
        <v>2014-12-16</v>
      </c>
      <c r="B94" t="str">
        <f>"1330"</f>
        <v>1330</v>
      </c>
      <c r="C94" t="s">
        <v>182</v>
      </c>
      <c r="D94" t="s">
        <v>182</v>
      </c>
      <c r="E94" t="s">
        <v>18</v>
      </c>
      <c r="G94" s="2" t="s">
        <v>183</v>
      </c>
      <c r="H94">
        <v>0</v>
      </c>
      <c r="I94" t="s">
        <v>15</v>
      </c>
      <c r="J94" t="s">
        <v>184</v>
      </c>
    </row>
    <row r="95" spans="1:10" ht="60">
      <c r="A95" t="str">
        <f t="shared" si="2"/>
        <v>2014-12-16</v>
      </c>
      <c r="B95" t="str">
        <f>"1430"</f>
        <v>1430</v>
      </c>
      <c r="C95" t="s">
        <v>33</v>
      </c>
      <c r="G95" s="2" t="s">
        <v>174</v>
      </c>
      <c r="H95">
        <v>0</v>
      </c>
      <c r="I95" t="s">
        <v>15</v>
      </c>
      <c r="J95" t="s">
        <v>29</v>
      </c>
    </row>
    <row r="96" spans="1:10" ht="60">
      <c r="A96" t="str">
        <f t="shared" si="2"/>
        <v>2014-12-16</v>
      </c>
      <c r="B96" t="str">
        <f>"1500"</f>
        <v>1500</v>
      </c>
      <c r="C96" t="s">
        <v>108</v>
      </c>
      <c r="D96" t="s">
        <v>172</v>
      </c>
      <c r="G96" s="2" t="s">
        <v>171</v>
      </c>
      <c r="H96">
        <v>2009</v>
      </c>
      <c r="I96" t="s">
        <v>15</v>
      </c>
      <c r="J96" t="s">
        <v>111</v>
      </c>
    </row>
    <row r="97" spans="1:10" ht="45">
      <c r="A97" t="str">
        <f t="shared" si="2"/>
        <v>2014-12-16</v>
      </c>
      <c r="B97" t="str">
        <f>"1530"</f>
        <v>1530</v>
      </c>
      <c r="C97" t="s">
        <v>37</v>
      </c>
      <c r="D97" t="s">
        <v>178</v>
      </c>
      <c r="E97" t="s">
        <v>18</v>
      </c>
      <c r="G97" s="2" t="s">
        <v>177</v>
      </c>
      <c r="H97">
        <v>2012</v>
      </c>
      <c r="I97" t="s">
        <v>15</v>
      </c>
      <c r="J97" t="s">
        <v>22</v>
      </c>
    </row>
    <row r="98" spans="1:10" ht="60">
      <c r="A98" t="str">
        <f t="shared" si="2"/>
        <v>2014-12-16</v>
      </c>
      <c r="B98" t="str">
        <f>"1600"</f>
        <v>1600</v>
      </c>
      <c r="C98" t="s">
        <v>35</v>
      </c>
      <c r="E98" t="s">
        <v>18</v>
      </c>
      <c r="G98" s="2" t="s">
        <v>36</v>
      </c>
      <c r="H98">
        <v>2011</v>
      </c>
      <c r="I98" t="s">
        <v>15</v>
      </c>
      <c r="J98" t="s">
        <v>32</v>
      </c>
    </row>
    <row r="99" spans="1:10" ht="45">
      <c r="A99" t="str">
        <f t="shared" si="2"/>
        <v>2014-12-16</v>
      </c>
      <c r="B99" t="str">
        <f>"1630"</f>
        <v>1630</v>
      </c>
      <c r="C99" t="s">
        <v>27</v>
      </c>
      <c r="G99" s="2" t="s">
        <v>28</v>
      </c>
      <c r="H99">
        <v>0</v>
      </c>
      <c r="I99" t="s">
        <v>14</v>
      </c>
      <c r="J99" t="s">
        <v>29</v>
      </c>
    </row>
    <row r="100" spans="1:10" ht="45">
      <c r="A100" t="str">
        <f t="shared" si="2"/>
        <v>2014-12-16</v>
      </c>
      <c r="B100" t="str">
        <f>"1700"</f>
        <v>1700</v>
      </c>
      <c r="C100" t="s">
        <v>112</v>
      </c>
      <c r="D100" t="s">
        <v>173</v>
      </c>
      <c r="G100" s="2" t="s">
        <v>113</v>
      </c>
      <c r="H100">
        <v>1982</v>
      </c>
      <c r="I100" t="s">
        <v>115</v>
      </c>
      <c r="J100" t="s">
        <v>26</v>
      </c>
    </row>
    <row r="101" spans="1:10" ht="60">
      <c r="A101" t="str">
        <f t="shared" si="2"/>
        <v>2014-12-16</v>
      </c>
      <c r="B101" t="str">
        <f>"1730"</f>
        <v>1730</v>
      </c>
      <c r="C101" t="s">
        <v>126</v>
      </c>
      <c r="G101" s="2" t="s">
        <v>45</v>
      </c>
      <c r="H101">
        <v>2014</v>
      </c>
      <c r="I101" t="s">
        <v>15</v>
      </c>
      <c r="J101" t="s">
        <v>111</v>
      </c>
    </row>
    <row r="102" spans="1:10" ht="60">
      <c r="A102" t="str">
        <f t="shared" si="2"/>
        <v>2014-12-16</v>
      </c>
      <c r="B102" t="str">
        <f>"1800"</f>
        <v>1800</v>
      </c>
      <c r="C102" t="s">
        <v>127</v>
      </c>
      <c r="D102" t="s">
        <v>186</v>
      </c>
      <c r="E102" t="s">
        <v>11</v>
      </c>
      <c r="F102" t="s">
        <v>74</v>
      </c>
      <c r="G102" s="2" t="s">
        <v>185</v>
      </c>
      <c r="H102">
        <v>0</v>
      </c>
      <c r="I102" t="s">
        <v>15</v>
      </c>
      <c r="J102" t="s">
        <v>187</v>
      </c>
    </row>
    <row r="103" spans="1:10" ht="30">
      <c r="A103" t="str">
        <f t="shared" si="2"/>
        <v>2014-12-16</v>
      </c>
      <c r="B103" t="str">
        <f>"1830"</f>
        <v>1830</v>
      </c>
      <c r="C103" t="s">
        <v>188</v>
      </c>
      <c r="D103" t="s">
        <v>190</v>
      </c>
      <c r="G103" s="2" t="s">
        <v>189</v>
      </c>
      <c r="H103">
        <v>0</v>
      </c>
      <c r="I103" t="s">
        <v>14</v>
      </c>
      <c r="J103" t="s">
        <v>59</v>
      </c>
    </row>
    <row r="104" spans="1:10" ht="45">
      <c r="A104" t="str">
        <f t="shared" si="2"/>
        <v>2014-12-16</v>
      </c>
      <c r="B104" t="str">
        <f>"1845"</f>
        <v>1845</v>
      </c>
      <c r="C104" t="s">
        <v>188</v>
      </c>
      <c r="D104" t="s">
        <v>192</v>
      </c>
      <c r="G104" s="2" t="s">
        <v>191</v>
      </c>
      <c r="H104">
        <v>0</v>
      </c>
      <c r="I104" t="s">
        <v>14</v>
      </c>
      <c r="J104" t="s">
        <v>59</v>
      </c>
    </row>
    <row r="105" spans="1:10" ht="60">
      <c r="A105" t="str">
        <f t="shared" si="2"/>
        <v>2014-12-16</v>
      </c>
      <c r="B105" t="str">
        <f>"1900"</f>
        <v>1900</v>
      </c>
      <c r="C105" t="s">
        <v>126</v>
      </c>
      <c r="G105" s="2" t="s">
        <v>45</v>
      </c>
      <c r="H105">
        <v>2014</v>
      </c>
      <c r="I105" t="s">
        <v>15</v>
      </c>
      <c r="J105" t="s">
        <v>111</v>
      </c>
    </row>
    <row r="106" spans="1:10" ht="45">
      <c r="A106" t="str">
        <f t="shared" si="2"/>
        <v>2014-12-16</v>
      </c>
      <c r="B106" t="str">
        <f>"1930"</f>
        <v>1930</v>
      </c>
      <c r="C106" t="s">
        <v>193</v>
      </c>
      <c r="E106" t="s">
        <v>11</v>
      </c>
      <c r="F106" t="s">
        <v>74</v>
      </c>
      <c r="G106" s="2" t="s">
        <v>194</v>
      </c>
      <c r="H106">
        <v>2010</v>
      </c>
      <c r="I106" t="s">
        <v>21</v>
      </c>
      <c r="J106" t="s">
        <v>187</v>
      </c>
    </row>
    <row r="107" spans="1:10" ht="60">
      <c r="A107" t="str">
        <f t="shared" si="2"/>
        <v>2014-12-16</v>
      </c>
      <c r="B107" t="str">
        <f>"2000"</f>
        <v>2000</v>
      </c>
      <c r="C107" t="s">
        <v>195</v>
      </c>
      <c r="D107" t="s">
        <v>197</v>
      </c>
      <c r="E107" t="s">
        <v>18</v>
      </c>
      <c r="G107" s="2" t="s">
        <v>196</v>
      </c>
      <c r="H107">
        <v>0</v>
      </c>
      <c r="I107" t="s">
        <v>15</v>
      </c>
      <c r="J107" t="s">
        <v>29</v>
      </c>
    </row>
    <row r="108" spans="1:10" ht="45">
      <c r="A108" t="str">
        <f t="shared" si="2"/>
        <v>2014-12-16</v>
      </c>
      <c r="B108" t="str">
        <f>"2030"</f>
        <v>2030</v>
      </c>
      <c r="C108" t="s">
        <v>198</v>
      </c>
      <c r="E108" t="s">
        <v>11</v>
      </c>
      <c r="G108" s="2" t="s">
        <v>199</v>
      </c>
      <c r="H108">
        <v>1994</v>
      </c>
      <c r="I108" t="s">
        <v>15</v>
      </c>
      <c r="J108" t="s">
        <v>200</v>
      </c>
    </row>
    <row r="109" spans="1:10" ht="30">
      <c r="A109" t="str">
        <f t="shared" si="2"/>
        <v>2014-12-16</v>
      </c>
      <c r="B109" t="str">
        <f>"2130"</f>
        <v>2130</v>
      </c>
      <c r="C109" t="s">
        <v>201</v>
      </c>
      <c r="D109" t="s">
        <v>204</v>
      </c>
      <c r="E109" t="s">
        <v>100</v>
      </c>
      <c r="F109" t="s">
        <v>202</v>
      </c>
      <c r="G109" s="2" t="s">
        <v>203</v>
      </c>
      <c r="H109">
        <v>2008</v>
      </c>
      <c r="I109" t="s">
        <v>205</v>
      </c>
      <c r="J109" t="s">
        <v>206</v>
      </c>
    </row>
    <row r="110" spans="1:10" ht="30">
      <c r="A110" t="str">
        <f t="shared" si="2"/>
        <v>2014-12-16</v>
      </c>
      <c r="B110" t="str">
        <f>"2200"</f>
        <v>2200</v>
      </c>
      <c r="C110" t="s">
        <v>354</v>
      </c>
      <c r="G110" s="2" t="s">
        <v>353</v>
      </c>
      <c r="H110">
        <v>0</v>
      </c>
      <c r="I110" t="s">
        <v>14</v>
      </c>
      <c r="J110" t="s">
        <v>207</v>
      </c>
    </row>
    <row r="111" spans="1:10" ht="60">
      <c r="A111" t="str">
        <f aca="true" t="shared" si="3" ref="A111:A151">"2014-12-17"</f>
        <v>2014-12-17</v>
      </c>
      <c r="B111" t="str">
        <f>"0000"</f>
        <v>0000</v>
      </c>
      <c r="C111" t="s">
        <v>126</v>
      </c>
      <c r="G111" s="2" t="s">
        <v>45</v>
      </c>
      <c r="H111">
        <v>2014</v>
      </c>
      <c r="I111" t="s">
        <v>15</v>
      </c>
      <c r="J111" t="s">
        <v>111</v>
      </c>
    </row>
    <row r="112" spans="1:10" ht="30">
      <c r="A112" t="str">
        <f t="shared" si="3"/>
        <v>2014-12-17</v>
      </c>
      <c r="B112" t="str">
        <f>"0030"</f>
        <v>0030</v>
      </c>
      <c r="C112" t="s">
        <v>188</v>
      </c>
      <c r="D112" t="s">
        <v>190</v>
      </c>
      <c r="G112" s="2" t="s">
        <v>189</v>
      </c>
      <c r="H112">
        <v>0</v>
      </c>
      <c r="I112" t="s">
        <v>14</v>
      </c>
      <c r="J112" t="s">
        <v>59</v>
      </c>
    </row>
    <row r="113" spans="1:10" ht="45">
      <c r="A113" t="str">
        <f t="shared" si="3"/>
        <v>2014-12-17</v>
      </c>
      <c r="B113" t="str">
        <f>"0045"</f>
        <v>0045</v>
      </c>
      <c r="C113" t="s">
        <v>188</v>
      </c>
      <c r="D113" t="s">
        <v>192</v>
      </c>
      <c r="G113" s="2" t="s">
        <v>191</v>
      </c>
      <c r="H113">
        <v>0</v>
      </c>
      <c r="I113" t="s">
        <v>14</v>
      </c>
      <c r="J113" t="s">
        <v>59</v>
      </c>
    </row>
    <row r="114" spans="1:10" ht="30">
      <c r="A114" t="str">
        <f t="shared" si="3"/>
        <v>2014-12-17</v>
      </c>
      <c r="B114" t="str">
        <f>"0100"</f>
        <v>0100</v>
      </c>
      <c r="C114" t="s">
        <v>208</v>
      </c>
      <c r="E114" t="s">
        <v>47</v>
      </c>
      <c r="G114" s="2" t="s">
        <v>54</v>
      </c>
      <c r="H114">
        <v>0</v>
      </c>
      <c r="I114" t="s">
        <v>14</v>
      </c>
      <c r="J114" t="s">
        <v>209</v>
      </c>
    </row>
    <row r="115" spans="1:10" ht="30">
      <c r="A115" t="str">
        <f t="shared" si="3"/>
        <v>2014-12-17</v>
      </c>
      <c r="B115" t="str">
        <f>"0200"</f>
        <v>0200</v>
      </c>
      <c r="C115" t="s">
        <v>50</v>
      </c>
      <c r="D115" t="s">
        <v>210</v>
      </c>
      <c r="E115" t="s">
        <v>47</v>
      </c>
      <c r="G115" s="2" t="s">
        <v>51</v>
      </c>
      <c r="H115">
        <v>0</v>
      </c>
      <c r="I115" t="s">
        <v>15</v>
      </c>
      <c r="J115" t="s">
        <v>52</v>
      </c>
    </row>
    <row r="116" spans="1:10" ht="30">
      <c r="A116" t="str">
        <f t="shared" si="3"/>
        <v>2014-12-17</v>
      </c>
      <c r="B116" t="str">
        <f>"0300"</f>
        <v>0300</v>
      </c>
      <c r="C116" t="s">
        <v>154</v>
      </c>
      <c r="E116" t="s">
        <v>18</v>
      </c>
      <c r="G116" s="2" t="s">
        <v>211</v>
      </c>
      <c r="H116">
        <v>2009</v>
      </c>
      <c r="I116" t="s">
        <v>15</v>
      </c>
      <c r="J116" t="s">
        <v>125</v>
      </c>
    </row>
    <row r="117" spans="1:10" ht="15">
      <c r="A117" t="str">
        <f t="shared" si="3"/>
        <v>2014-12-17</v>
      </c>
      <c r="B117" t="str">
        <f>"0400"</f>
        <v>0400</v>
      </c>
      <c r="C117" t="s">
        <v>157</v>
      </c>
      <c r="D117" t="s">
        <v>212</v>
      </c>
      <c r="E117" t="s">
        <v>47</v>
      </c>
      <c r="G117" s="2" t="s">
        <v>158</v>
      </c>
      <c r="H117">
        <v>2011</v>
      </c>
      <c r="I117" t="s">
        <v>15</v>
      </c>
      <c r="J117" t="s">
        <v>200</v>
      </c>
    </row>
    <row r="118" spans="1:10" ht="45">
      <c r="A118" t="str">
        <f t="shared" si="3"/>
        <v>2014-12-17</v>
      </c>
      <c r="B118" t="str">
        <f>"0500"</f>
        <v>0500</v>
      </c>
      <c r="C118" t="s">
        <v>213</v>
      </c>
      <c r="E118" t="s">
        <v>11</v>
      </c>
      <c r="F118" t="s">
        <v>74</v>
      </c>
      <c r="G118" s="2" t="s">
        <v>214</v>
      </c>
      <c r="H118">
        <v>2012</v>
      </c>
      <c r="I118" t="s">
        <v>15</v>
      </c>
      <c r="J118" t="s">
        <v>215</v>
      </c>
    </row>
    <row r="119" spans="1:10" ht="60">
      <c r="A119" t="str">
        <f t="shared" si="3"/>
        <v>2014-12-17</v>
      </c>
      <c r="B119" t="str">
        <f>"0600"</f>
        <v>0600</v>
      </c>
      <c r="C119" t="s">
        <v>17</v>
      </c>
      <c r="D119" t="s">
        <v>216</v>
      </c>
      <c r="E119" t="s">
        <v>18</v>
      </c>
      <c r="G119" s="2" t="s">
        <v>19</v>
      </c>
      <c r="H119">
        <v>2005</v>
      </c>
      <c r="I119" t="s">
        <v>21</v>
      </c>
      <c r="J119" t="s">
        <v>22</v>
      </c>
    </row>
    <row r="120" spans="1:10" ht="45">
      <c r="A120" t="str">
        <f t="shared" si="3"/>
        <v>2014-12-17</v>
      </c>
      <c r="B120" t="str">
        <f>"0630"</f>
        <v>0630</v>
      </c>
      <c r="C120" t="s">
        <v>108</v>
      </c>
      <c r="D120" t="s">
        <v>218</v>
      </c>
      <c r="G120" s="2" t="s">
        <v>217</v>
      </c>
      <c r="H120">
        <v>2009</v>
      </c>
      <c r="I120" t="s">
        <v>15</v>
      </c>
      <c r="J120" t="s">
        <v>111</v>
      </c>
    </row>
    <row r="121" spans="1:10" ht="45">
      <c r="A121" t="str">
        <f t="shared" si="3"/>
        <v>2014-12-17</v>
      </c>
      <c r="B121" t="str">
        <f>"0700"</f>
        <v>0700</v>
      </c>
      <c r="C121" t="s">
        <v>27</v>
      </c>
      <c r="G121" s="2" t="s">
        <v>28</v>
      </c>
      <c r="H121">
        <v>0</v>
      </c>
      <c r="I121" t="s">
        <v>14</v>
      </c>
      <c r="J121" t="s">
        <v>29</v>
      </c>
    </row>
    <row r="122" spans="1:10" ht="45">
      <c r="A122" s="1" t="str">
        <f t="shared" si="3"/>
        <v>2014-12-17</v>
      </c>
      <c r="B122" s="1" t="str">
        <f>"0730"</f>
        <v>0730</v>
      </c>
      <c r="C122" s="1" t="s">
        <v>112</v>
      </c>
      <c r="D122" t="s">
        <v>219</v>
      </c>
      <c r="G122" s="2" t="s">
        <v>113</v>
      </c>
      <c r="H122">
        <v>1982</v>
      </c>
      <c r="I122" t="s">
        <v>115</v>
      </c>
      <c r="J122" t="s">
        <v>26</v>
      </c>
    </row>
    <row r="123" spans="1:10" ht="45">
      <c r="A123" s="1" t="str">
        <f t="shared" si="3"/>
        <v>2014-12-17</v>
      </c>
      <c r="B123" s="1" t="str">
        <f>"0800"</f>
        <v>0800</v>
      </c>
      <c r="C123" s="1" t="s">
        <v>33</v>
      </c>
      <c r="G123" s="2" t="s">
        <v>220</v>
      </c>
      <c r="H123">
        <v>0</v>
      </c>
      <c r="I123" t="s">
        <v>15</v>
      </c>
      <c r="J123" t="s">
        <v>29</v>
      </c>
    </row>
    <row r="124" spans="1:10" ht="30">
      <c r="A124" t="str">
        <f t="shared" si="3"/>
        <v>2014-12-17</v>
      </c>
      <c r="B124" t="str">
        <f>"0830"</f>
        <v>0830</v>
      </c>
      <c r="C124" t="s">
        <v>23</v>
      </c>
      <c r="D124" t="s">
        <v>222</v>
      </c>
      <c r="E124" t="s">
        <v>18</v>
      </c>
      <c r="G124" s="2" t="s">
        <v>221</v>
      </c>
      <c r="H124">
        <v>2009</v>
      </c>
      <c r="I124" t="s">
        <v>15</v>
      </c>
      <c r="J124" t="s">
        <v>26</v>
      </c>
    </row>
    <row r="125" spans="1:10" ht="60">
      <c r="A125" t="str">
        <f t="shared" si="3"/>
        <v>2014-12-17</v>
      </c>
      <c r="B125" t="str">
        <f>"0900"</f>
        <v>0900</v>
      </c>
      <c r="C125" t="s">
        <v>35</v>
      </c>
      <c r="E125" t="s">
        <v>18</v>
      </c>
      <c r="G125" s="2" t="s">
        <v>36</v>
      </c>
      <c r="H125">
        <v>2011</v>
      </c>
      <c r="I125" t="s">
        <v>15</v>
      </c>
      <c r="J125" t="s">
        <v>32</v>
      </c>
    </row>
    <row r="126" spans="1:10" ht="45">
      <c r="A126" t="str">
        <f t="shared" si="3"/>
        <v>2014-12-17</v>
      </c>
      <c r="B126" t="str">
        <f>"0930"</f>
        <v>0930</v>
      </c>
      <c r="C126" t="s">
        <v>37</v>
      </c>
      <c r="D126" t="s">
        <v>224</v>
      </c>
      <c r="E126" t="s">
        <v>18</v>
      </c>
      <c r="G126" s="2" t="s">
        <v>223</v>
      </c>
      <c r="H126">
        <v>2012</v>
      </c>
      <c r="I126" t="s">
        <v>15</v>
      </c>
      <c r="J126" t="s">
        <v>22</v>
      </c>
    </row>
    <row r="127" spans="1:10" ht="60">
      <c r="A127" t="str">
        <f t="shared" si="3"/>
        <v>2014-12-17</v>
      </c>
      <c r="B127" t="str">
        <f>"1000"</f>
        <v>1000</v>
      </c>
      <c r="C127" t="s">
        <v>127</v>
      </c>
      <c r="D127" t="s">
        <v>186</v>
      </c>
      <c r="E127" t="s">
        <v>11</v>
      </c>
      <c r="F127" t="s">
        <v>74</v>
      </c>
      <c r="G127" s="2" t="s">
        <v>185</v>
      </c>
      <c r="H127">
        <v>0</v>
      </c>
      <c r="I127" t="s">
        <v>15</v>
      </c>
      <c r="J127" t="s">
        <v>187</v>
      </c>
    </row>
    <row r="128" spans="1:10" ht="30">
      <c r="A128" t="str">
        <f t="shared" si="3"/>
        <v>2014-12-17</v>
      </c>
      <c r="B128" t="str">
        <f>"1030"</f>
        <v>1030</v>
      </c>
      <c r="C128" t="s">
        <v>188</v>
      </c>
      <c r="D128" t="s">
        <v>190</v>
      </c>
      <c r="G128" s="2" t="s">
        <v>189</v>
      </c>
      <c r="H128">
        <v>0</v>
      </c>
      <c r="I128" t="s">
        <v>14</v>
      </c>
      <c r="J128" t="s">
        <v>59</v>
      </c>
    </row>
    <row r="129" spans="1:10" ht="45">
      <c r="A129" t="str">
        <f t="shared" si="3"/>
        <v>2014-12-17</v>
      </c>
      <c r="B129" t="str">
        <f>"1045"</f>
        <v>1045</v>
      </c>
      <c r="C129" t="s">
        <v>188</v>
      </c>
      <c r="D129" t="s">
        <v>192</v>
      </c>
      <c r="G129" s="2" t="s">
        <v>191</v>
      </c>
      <c r="H129">
        <v>0</v>
      </c>
      <c r="I129" t="s">
        <v>14</v>
      </c>
      <c r="J129" t="s">
        <v>59</v>
      </c>
    </row>
    <row r="130" spans="1:10" ht="45">
      <c r="A130" t="str">
        <f t="shared" si="3"/>
        <v>2014-12-17</v>
      </c>
      <c r="B130" t="str">
        <f>"1100"</f>
        <v>1100</v>
      </c>
      <c r="C130" t="s">
        <v>193</v>
      </c>
      <c r="E130" t="s">
        <v>11</v>
      </c>
      <c r="F130" t="s">
        <v>74</v>
      </c>
      <c r="G130" s="2" t="s">
        <v>194</v>
      </c>
      <c r="H130">
        <v>2010</v>
      </c>
      <c r="I130" t="s">
        <v>21</v>
      </c>
      <c r="J130" t="s">
        <v>187</v>
      </c>
    </row>
    <row r="131" spans="1:10" ht="60">
      <c r="A131" t="str">
        <f t="shared" si="3"/>
        <v>2014-12-17</v>
      </c>
      <c r="B131" t="str">
        <f>"1130"</f>
        <v>1130</v>
      </c>
      <c r="C131" t="s">
        <v>195</v>
      </c>
      <c r="D131" t="s">
        <v>197</v>
      </c>
      <c r="E131" t="s">
        <v>18</v>
      </c>
      <c r="G131" s="2" t="s">
        <v>196</v>
      </c>
      <c r="H131">
        <v>0</v>
      </c>
      <c r="I131" t="s">
        <v>15</v>
      </c>
      <c r="J131" t="s">
        <v>29</v>
      </c>
    </row>
    <row r="132" spans="1:10" ht="30">
      <c r="A132" t="str">
        <f t="shared" si="3"/>
        <v>2014-12-17</v>
      </c>
      <c r="B132" t="str">
        <f>"1200"</f>
        <v>1200</v>
      </c>
      <c r="C132" t="s">
        <v>354</v>
      </c>
      <c r="G132" s="2" t="s">
        <v>353</v>
      </c>
      <c r="H132">
        <v>0</v>
      </c>
      <c r="I132" t="s">
        <v>14</v>
      </c>
      <c r="J132" t="s">
        <v>207</v>
      </c>
    </row>
    <row r="133" spans="1:10" ht="30">
      <c r="A133" t="str">
        <f t="shared" si="3"/>
        <v>2014-12-17</v>
      </c>
      <c r="B133" t="str">
        <f>"1400"</f>
        <v>1400</v>
      </c>
      <c r="C133" t="s">
        <v>164</v>
      </c>
      <c r="G133" s="2" t="s">
        <v>165</v>
      </c>
      <c r="H133">
        <v>2012</v>
      </c>
      <c r="I133" t="s">
        <v>15</v>
      </c>
      <c r="J133" t="s">
        <v>111</v>
      </c>
    </row>
    <row r="134" spans="1:10" ht="60">
      <c r="A134" t="str">
        <f t="shared" si="3"/>
        <v>2014-12-17</v>
      </c>
      <c r="B134" t="str">
        <f>"1430"</f>
        <v>1430</v>
      </c>
      <c r="C134" t="s">
        <v>33</v>
      </c>
      <c r="G134" s="2" t="s">
        <v>220</v>
      </c>
      <c r="H134">
        <v>0</v>
      </c>
      <c r="I134" t="s">
        <v>15</v>
      </c>
      <c r="J134" t="s">
        <v>29</v>
      </c>
    </row>
    <row r="135" spans="1:10" ht="45">
      <c r="A135" t="str">
        <f t="shared" si="3"/>
        <v>2014-12-17</v>
      </c>
      <c r="B135" t="str">
        <f>"1500"</f>
        <v>1500</v>
      </c>
      <c r="C135" t="s">
        <v>108</v>
      </c>
      <c r="D135" t="s">
        <v>218</v>
      </c>
      <c r="G135" s="2" t="s">
        <v>217</v>
      </c>
      <c r="H135">
        <v>2009</v>
      </c>
      <c r="I135" t="s">
        <v>15</v>
      </c>
      <c r="J135" t="s">
        <v>111</v>
      </c>
    </row>
    <row r="136" spans="1:10" ht="45">
      <c r="A136" t="str">
        <f t="shared" si="3"/>
        <v>2014-12-17</v>
      </c>
      <c r="B136" t="str">
        <f>"1530"</f>
        <v>1530</v>
      </c>
      <c r="C136" t="s">
        <v>37</v>
      </c>
      <c r="D136" t="s">
        <v>224</v>
      </c>
      <c r="E136" t="s">
        <v>18</v>
      </c>
      <c r="G136" s="2" t="s">
        <v>223</v>
      </c>
      <c r="H136">
        <v>2012</v>
      </c>
      <c r="I136" t="s">
        <v>15</v>
      </c>
      <c r="J136" t="s">
        <v>22</v>
      </c>
    </row>
    <row r="137" spans="1:10" ht="60">
      <c r="A137" t="str">
        <f t="shared" si="3"/>
        <v>2014-12-17</v>
      </c>
      <c r="B137" t="str">
        <f>"1600"</f>
        <v>1600</v>
      </c>
      <c r="C137" t="s">
        <v>35</v>
      </c>
      <c r="E137" t="s">
        <v>18</v>
      </c>
      <c r="G137" s="2" t="s">
        <v>36</v>
      </c>
      <c r="H137">
        <v>2011</v>
      </c>
      <c r="I137" t="s">
        <v>15</v>
      </c>
      <c r="J137" t="s">
        <v>32</v>
      </c>
    </row>
    <row r="138" spans="1:10" ht="45">
      <c r="A138" t="str">
        <f t="shared" si="3"/>
        <v>2014-12-17</v>
      </c>
      <c r="B138" t="str">
        <f>"1630"</f>
        <v>1630</v>
      </c>
      <c r="C138" t="s">
        <v>27</v>
      </c>
      <c r="G138" s="2" t="s">
        <v>28</v>
      </c>
      <c r="H138">
        <v>0</v>
      </c>
      <c r="I138" t="s">
        <v>14</v>
      </c>
      <c r="J138" t="s">
        <v>29</v>
      </c>
    </row>
    <row r="139" spans="1:10" ht="45">
      <c r="A139" t="str">
        <f t="shared" si="3"/>
        <v>2014-12-17</v>
      </c>
      <c r="B139" t="str">
        <f>"1700"</f>
        <v>1700</v>
      </c>
      <c r="C139" t="s">
        <v>112</v>
      </c>
      <c r="D139" t="s">
        <v>219</v>
      </c>
      <c r="G139" s="2" t="s">
        <v>113</v>
      </c>
      <c r="H139">
        <v>1982</v>
      </c>
      <c r="I139" t="s">
        <v>115</v>
      </c>
      <c r="J139" t="s">
        <v>26</v>
      </c>
    </row>
    <row r="140" spans="1:10" ht="60">
      <c r="A140" t="str">
        <f t="shared" si="3"/>
        <v>2014-12-17</v>
      </c>
      <c r="B140" t="str">
        <f>"1730"</f>
        <v>1730</v>
      </c>
      <c r="C140" t="s">
        <v>126</v>
      </c>
      <c r="G140" s="2" t="s">
        <v>45</v>
      </c>
      <c r="H140">
        <v>2014</v>
      </c>
      <c r="I140" t="s">
        <v>15</v>
      </c>
      <c r="J140" t="s">
        <v>111</v>
      </c>
    </row>
    <row r="141" spans="1:10" ht="45">
      <c r="A141" t="str">
        <f t="shared" si="3"/>
        <v>2014-12-17</v>
      </c>
      <c r="B141" t="str">
        <f>"1800"</f>
        <v>1800</v>
      </c>
      <c r="C141" t="s">
        <v>127</v>
      </c>
      <c r="D141" t="s">
        <v>226</v>
      </c>
      <c r="E141" t="s">
        <v>18</v>
      </c>
      <c r="G141" s="2" t="s">
        <v>225</v>
      </c>
      <c r="H141">
        <v>0</v>
      </c>
      <c r="I141" t="s">
        <v>15</v>
      </c>
      <c r="J141" t="s">
        <v>95</v>
      </c>
    </row>
    <row r="142" spans="1:10" ht="45">
      <c r="A142" t="str">
        <f t="shared" si="3"/>
        <v>2014-12-17</v>
      </c>
      <c r="B142" t="str">
        <f>"1830"</f>
        <v>1830</v>
      </c>
      <c r="C142" t="s">
        <v>227</v>
      </c>
      <c r="D142" t="s">
        <v>229</v>
      </c>
      <c r="E142" t="s">
        <v>11</v>
      </c>
      <c r="G142" s="2" t="s">
        <v>228</v>
      </c>
      <c r="H142">
        <v>0</v>
      </c>
      <c r="I142" t="s">
        <v>14</v>
      </c>
      <c r="J142" t="s">
        <v>89</v>
      </c>
    </row>
    <row r="143" spans="1:10" ht="45">
      <c r="A143" t="str">
        <f t="shared" si="3"/>
        <v>2014-12-17</v>
      </c>
      <c r="B143" t="str">
        <f>"1845"</f>
        <v>1845</v>
      </c>
      <c r="C143" t="s">
        <v>227</v>
      </c>
      <c r="D143" t="s">
        <v>231</v>
      </c>
      <c r="E143" t="s">
        <v>11</v>
      </c>
      <c r="G143" s="2" t="s">
        <v>230</v>
      </c>
      <c r="H143">
        <v>0</v>
      </c>
      <c r="I143" t="s">
        <v>14</v>
      </c>
      <c r="J143" t="s">
        <v>62</v>
      </c>
    </row>
    <row r="144" spans="1:10" ht="60">
      <c r="A144" t="str">
        <f t="shared" si="3"/>
        <v>2014-12-17</v>
      </c>
      <c r="B144" t="str">
        <f>"1900"</f>
        <v>1900</v>
      </c>
      <c r="C144" t="s">
        <v>126</v>
      </c>
      <c r="G144" s="2" t="s">
        <v>45</v>
      </c>
      <c r="H144">
        <v>2014</v>
      </c>
      <c r="I144" t="s">
        <v>15</v>
      </c>
      <c r="J144" t="s">
        <v>111</v>
      </c>
    </row>
    <row r="145" spans="1:10" ht="45">
      <c r="A145" t="str">
        <f t="shared" si="3"/>
        <v>2014-12-17</v>
      </c>
      <c r="B145" t="str">
        <f>"1930"</f>
        <v>1930</v>
      </c>
      <c r="C145" t="s">
        <v>232</v>
      </c>
      <c r="E145" t="s">
        <v>47</v>
      </c>
      <c r="G145" s="2" t="s">
        <v>233</v>
      </c>
      <c r="H145">
        <v>2014</v>
      </c>
      <c r="I145" t="s">
        <v>15</v>
      </c>
      <c r="J145" t="s">
        <v>69</v>
      </c>
    </row>
    <row r="146" spans="1:10" ht="45">
      <c r="A146" t="str">
        <f t="shared" si="3"/>
        <v>2014-12-17</v>
      </c>
      <c r="B146" t="str">
        <f>"2000"</f>
        <v>2000</v>
      </c>
      <c r="C146" t="s">
        <v>234</v>
      </c>
      <c r="E146" t="s">
        <v>18</v>
      </c>
      <c r="G146" s="2" t="s">
        <v>235</v>
      </c>
      <c r="H146">
        <v>0</v>
      </c>
      <c r="I146" t="s">
        <v>15</v>
      </c>
      <c r="J146" t="s">
        <v>69</v>
      </c>
    </row>
    <row r="147" spans="1:10" ht="30">
      <c r="A147" t="str">
        <f t="shared" si="3"/>
        <v>2014-12-17</v>
      </c>
      <c r="B147" t="str">
        <f>"2030"</f>
        <v>2030</v>
      </c>
      <c r="C147" t="s">
        <v>236</v>
      </c>
      <c r="G147" s="2" t="s">
        <v>237</v>
      </c>
      <c r="H147">
        <v>1988</v>
      </c>
      <c r="I147" t="s">
        <v>15</v>
      </c>
      <c r="J147" t="s">
        <v>111</v>
      </c>
    </row>
    <row r="148" spans="1:10" ht="15">
      <c r="A148" t="str">
        <f t="shared" si="3"/>
        <v>2014-12-17</v>
      </c>
      <c r="B148" t="str">
        <f>"2200"</f>
        <v>2200</v>
      </c>
      <c r="C148" t="s">
        <v>238</v>
      </c>
      <c r="E148" t="s">
        <v>100</v>
      </c>
      <c r="F148" t="s">
        <v>146</v>
      </c>
      <c r="G148" s="2" t="s">
        <v>239</v>
      </c>
      <c r="H148">
        <v>1987</v>
      </c>
      <c r="I148" t="s">
        <v>15</v>
      </c>
      <c r="J148" t="s">
        <v>125</v>
      </c>
    </row>
    <row r="149" spans="1:10" ht="60">
      <c r="A149" t="str">
        <f t="shared" si="3"/>
        <v>2014-12-17</v>
      </c>
      <c r="B149" t="str">
        <f>"2300"</f>
        <v>2300</v>
      </c>
      <c r="C149" t="s">
        <v>126</v>
      </c>
      <c r="G149" s="2" t="s">
        <v>45</v>
      </c>
      <c r="H149">
        <v>2014</v>
      </c>
      <c r="I149" t="s">
        <v>15</v>
      </c>
      <c r="J149" t="s">
        <v>111</v>
      </c>
    </row>
    <row r="150" spans="1:10" ht="45">
      <c r="A150" t="str">
        <f t="shared" si="3"/>
        <v>2014-12-17</v>
      </c>
      <c r="B150" t="str">
        <f>"2330"</f>
        <v>2330</v>
      </c>
      <c r="C150" t="s">
        <v>227</v>
      </c>
      <c r="D150" t="s">
        <v>229</v>
      </c>
      <c r="E150" t="s">
        <v>11</v>
      </c>
      <c r="G150" s="2" t="s">
        <v>228</v>
      </c>
      <c r="H150">
        <v>0</v>
      </c>
      <c r="I150" t="s">
        <v>14</v>
      </c>
      <c r="J150" t="s">
        <v>89</v>
      </c>
    </row>
    <row r="151" spans="1:10" ht="45">
      <c r="A151" t="str">
        <f t="shared" si="3"/>
        <v>2014-12-17</v>
      </c>
      <c r="B151" t="str">
        <f>"2345"</f>
        <v>2345</v>
      </c>
      <c r="C151" t="s">
        <v>227</v>
      </c>
      <c r="D151" t="s">
        <v>231</v>
      </c>
      <c r="E151" t="s">
        <v>11</v>
      </c>
      <c r="G151" s="2" t="s">
        <v>230</v>
      </c>
      <c r="H151">
        <v>0</v>
      </c>
      <c r="I151" t="s">
        <v>14</v>
      </c>
      <c r="J151" t="s">
        <v>62</v>
      </c>
    </row>
    <row r="152" spans="1:10" ht="45">
      <c r="A152" t="str">
        <f aca="true" t="shared" si="4" ref="A152:A186">"2014-12-18"</f>
        <v>2014-12-18</v>
      </c>
      <c r="B152" t="str">
        <f>"0000"</f>
        <v>0000</v>
      </c>
      <c r="C152" t="s">
        <v>10</v>
      </c>
      <c r="E152" t="s">
        <v>11</v>
      </c>
      <c r="F152" t="s">
        <v>12</v>
      </c>
      <c r="G152" s="2" t="s">
        <v>13</v>
      </c>
      <c r="H152">
        <v>2012</v>
      </c>
      <c r="I152" t="s">
        <v>15</v>
      </c>
      <c r="J152" t="s">
        <v>49</v>
      </c>
    </row>
    <row r="153" spans="1:10" ht="60">
      <c r="A153" t="str">
        <f t="shared" si="4"/>
        <v>2014-12-18</v>
      </c>
      <c r="B153" t="str">
        <f>"0500"</f>
        <v>0500</v>
      </c>
      <c r="C153" t="s">
        <v>240</v>
      </c>
      <c r="D153" t="s">
        <v>242</v>
      </c>
      <c r="E153" t="s">
        <v>18</v>
      </c>
      <c r="G153" s="2" t="s">
        <v>241</v>
      </c>
      <c r="H153">
        <v>0</v>
      </c>
      <c r="I153" t="s">
        <v>15</v>
      </c>
      <c r="J153" t="s">
        <v>153</v>
      </c>
    </row>
    <row r="154" spans="1:10" ht="60">
      <c r="A154" t="str">
        <f t="shared" si="4"/>
        <v>2014-12-18</v>
      </c>
      <c r="B154" t="str">
        <f>"0600"</f>
        <v>0600</v>
      </c>
      <c r="C154" t="s">
        <v>17</v>
      </c>
      <c r="D154" t="s">
        <v>243</v>
      </c>
      <c r="E154" t="s">
        <v>18</v>
      </c>
      <c r="G154" s="2" t="s">
        <v>19</v>
      </c>
      <c r="H154">
        <v>2005</v>
      </c>
      <c r="I154" t="s">
        <v>21</v>
      </c>
      <c r="J154" t="s">
        <v>22</v>
      </c>
    </row>
    <row r="155" spans="1:10" ht="60">
      <c r="A155" t="str">
        <f t="shared" si="4"/>
        <v>2014-12-18</v>
      </c>
      <c r="B155" t="str">
        <f>"0630"</f>
        <v>0630</v>
      </c>
      <c r="C155" t="s">
        <v>108</v>
      </c>
      <c r="D155" t="s">
        <v>245</v>
      </c>
      <c r="G155" s="2" t="s">
        <v>244</v>
      </c>
      <c r="H155">
        <v>2009</v>
      </c>
      <c r="I155" t="s">
        <v>15</v>
      </c>
      <c r="J155" t="s">
        <v>111</v>
      </c>
    </row>
    <row r="156" spans="1:10" ht="45">
      <c r="A156" t="str">
        <f t="shared" si="4"/>
        <v>2014-12-18</v>
      </c>
      <c r="B156" t="str">
        <f>"0700"</f>
        <v>0700</v>
      </c>
      <c r="C156" t="s">
        <v>27</v>
      </c>
      <c r="G156" s="2" t="s">
        <v>28</v>
      </c>
      <c r="H156">
        <v>0</v>
      </c>
      <c r="I156" t="s">
        <v>14</v>
      </c>
      <c r="J156" t="s">
        <v>29</v>
      </c>
    </row>
    <row r="157" spans="1:10" ht="45">
      <c r="A157" t="str">
        <f t="shared" si="4"/>
        <v>2014-12-18</v>
      </c>
      <c r="B157" t="str">
        <f>"0730"</f>
        <v>0730</v>
      </c>
      <c r="C157" t="s">
        <v>112</v>
      </c>
      <c r="D157" t="s">
        <v>246</v>
      </c>
      <c r="G157" s="2" t="s">
        <v>113</v>
      </c>
      <c r="H157">
        <v>1982</v>
      </c>
      <c r="I157" t="s">
        <v>115</v>
      </c>
      <c r="J157" t="s">
        <v>26</v>
      </c>
    </row>
    <row r="158" spans="1:10" ht="45">
      <c r="A158" t="str">
        <f t="shared" si="4"/>
        <v>2014-12-18</v>
      </c>
      <c r="B158" t="str">
        <f>"0800"</f>
        <v>0800</v>
      </c>
      <c r="C158" t="s">
        <v>33</v>
      </c>
      <c r="G158" s="2" t="s">
        <v>247</v>
      </c>
      <c r="H158">
        <v>0</v>
      </c>
      <c r="I158" t="s">
        <v>15</v>
      </c>
      <c r="J158" t="s">
        <v>29</v>
      </c>
    </row>
    <row r="159" spans="1:10" ht="30">
      <c r="A159" t="str">
        <f t="shared" si="4"/>
        <v>2014-12-18</v>
      </c>
      <c r="B159" t="str">
        <f>"0830"</f>
        <v>0830</v>
      </c>
      <c r="C159" t="s">
        <v>23</v>
      </c>
      <c r="D159" t="s">
        <v>249</v>
      </c>
      <c r="E159" t="s">
        <v>18</v>
      </c>
      <c r="G159" s="2" t="s">
        <v>248</v>
      </c>
      <c r="H159">
        <v>2009</v>
      </c>
      <c r="I159" t="s">
        <v>15</v>
      </c>
      <c r="J159" t="s">
        <v>26</v>
      </c>
    </row>
    <row r="160" spans="1:10" ht="60">
      <c r="A160" t="str">
        <f t="shared" si="4"/>
        <v>2014-12-18</v>
      </c>
      <c r="B160" t="str">
        <f>"0900"</f>
        <v>0900</v>
      </c>
      <c r="C160" t="s">
        <v>35</v>
      </c>
      <c r="E160" t="s">
        <v>18</v>
      </c>
      <c r="G160" s="2" t="s">
        <v>36</v>
      </c>
      <c r="H160">
        <v>2011</v>
      </c>
      <c r="I160" t="s">
        <v>15</v>
      </c>
      <c r="J160" t="s">
        <v>32</v>
      </c>
    </row>
    <row r="161" spans="1:10" ht="45">
      <c r="A161" t="str">
        <f t="shared" si="4"/>
        <v>2014-12-18</v>
      </c>
      <c r="B161" t="str">
        <f>"0930"</f>
        <v>0930</v>
      </c>
      <c r="C161" t="s">
        <v>37</v>
      </c>
      <c r="D161" t="s">
        <v>251</v>
      </c>
      <c r="E161" t="s">
        <v>18</v>
      </c>
      <c r="G161" s="2" t="s">
        <v>250</v>
      </c>
      <c r="H161">
        <v>2012</v>
      </c>
      <c r="I161" t="s">
        <v>15</v>
      </c>
      <c r="J161" t="s">
        <v>32</v>
      </c>
    </row>
    <row r="162" spans="1:10" ht="45">
      <c r="A162" t="str">
        <f t="shared" si="4"/>
        <v>2014-12-18</v>
      </c>
      <c r="B162" t="str">
        <f>"1000"</f>
        <v>1000</v>
      </c>
      <c r="C162" t="s">
        <v>127</v>
      </c>
      <c r="D162" t="s">
        <v>226</v>
      </c>
      <c r="E162" t="s">
        <v>18</v>
      </c>
      <c r="G162" s="2" t="s">
        <v>225</v>
      </c>
      <c r="H162">
        <v>0</v>
      </c>
      <c r="I162" t="s">
        <v>15</v>
      </c>
      <c r="J162" t="s">
        <v>95</v>
      </c>
    </row>
    <row r="163" spans="1:10" ht="45">
      <c r="A163" t="str">
        <f t="shared" si="4"/>
        <v>2014-12-18</v>
      </c>
      <c r="B163" t="str">
        <f>"1030"</f>
        <v>1030</v>
      </c>
      <c r="C163" t="s">
        <v>227</v>
      </c>
      <c r="D163" t="s">
        <v>229</v>
      </c>
      <c r="E163" t="s">
        <v>11</v>
      </c>
      <c r="G163" s="2" t="s">
        <v>228</v>
      </c>
      <c r="H163">
        <v>0</v>
      </c>
      <c r="I163" t="s">
        <v>14</v>
      </c>
      <c r="J163" t="s">
        <v>89</v>
      </c>
    </row>
    <row r="164" spans="1:10" ht="45">
      <c r="A164" t="str">
        <f t="shared" si="4"/>
        <v>2014-12-18</v>
      </c>
      <c r="B164" t="str">
        <f>"1045"</f>
        <v>1045</v>
      </c>
      <c r="C164" t="s">
        <v>227</v>
      </c>
      <c r="D164" t="s">
        <v>231</v>
      </c>
      <c r="E164" t="s">
        <v>11</v>
      </c>
      <c r="G164" s="2" t="s">
        <v>230</v>
      </c>
      <c r="H164">
        <v>0</v>
      </c>
      <c r="I164" t="s">
        <v>14</v>
      </c>
      <c r="J164" t="s">
        <v>62</v>
      </c>
    </row>
    <row r="165" spans="1:10" ht="45">
      <c r="A165" t="str">
        <f t="shared" si="4"/>
        <v>2014-12-18</v>
      </c>
      <c r="B165" t="str">
        <f>"1100"</f>
        <v>1100</v>
      </c>
      <c r="C165" t="s">
        <v>232</v>
      </c>
      <c r="E165" t="s">
        <v>47</v>
      </c>
      <c r="G165" s="2" t="s">
        <v>233</v>
      </c>
      <c r="H165">
        <v>2014</v>
      </c>
      <c r="I165" t="s">
        <v>15</v>
      </c>
      <c r="J165" t="s">
        <v>69</v>
      </c>
    </row>
    <row r="166" spans="1:10" ht="45">
      <c r="A166" t="str">
        <f t="shared" si="4"/>
        <v>2014-12-18</v>
      </c>
      <c r="B166" t="str">
        <f>"1130"</f>
        <v>1130</v>
      </c>
      <c r="C166" t="s">
        <v>252</v>
      </c>
      <c r="E166" t="s">
        <v>11</v>
      </c>
      <c r="F166" t="s">
        <v>74</v>
      </c>
      <c r="G166" s="2" t="s">
        <v>253</v>
      </c>
      <c r="H166">
        <v>2012</v>
      </c>
      <c r="I166" t="s">
        <v>15</v>
      </c>
      <c r="J166" t="s">
        <v>254</v>
      </c>
    </row>
    <row r="167" spans="1:10" ht="45">
      <c r="A167" t="str">
        <f t="shared" si="4"/>
        <v>2014-12-18</v>
      </c>
      <c r="B167" t="str">
        <f>"1330"</f>
        <v>1330</v>
      </c>
      <c r="C167" t="s">
        <v>255</v>
      </c>
      <c r="E167" t="s">
        <v>18</v>
      </c>
      <c r="G167" s="2" t="s">
        <v>256</v>
      </c>
      <c r="H167">
        <v>0</v>
      </c>
      <c r="I167" t="s">
        <v>15</v>
      </c>
      <c r="J167" t="s">
        <v>125</v>
      </c>
    </row>
    <row r="168" spans="1:10" ht="45">
      <c r="A168" t="str">
        <f t="shared" si="4"/>
        <v>2014-12-18</v>
      </c>
      <c r="B168" t="str">
        <f>"1430"</f>
        <v>1430</v>
      </c>
      <c r="C168" t="s">
        <v>33</v>
      </c>
      <c r="G168" s="2" t="s">
        <v>247</v>
      </c>
      <c r="H168">
        <v>0</v>
      </c>
      <c r="I168" t="s">
        <v>15</v>
      </c>
      <c r="J168" t="s">
        <v>29</v>
      </c>
    </row>
    <row r="169" spans="1:10" ht="60">
      <c r="A169" t="str">
        <f t="shared" si="4"/>
        <v>2014-12-18</v>
      </c>
      <c r="B169" t="str">
        <f>"1500"</f>
        <v>1500</v>
      </c>
      <c r="C169" t="s">
        <v>108</v>
      </c>
      <c r="D169" t="s">
        <v>245</v>
      </c>
      <c r="G169" s="2" t="s">
        <v>244</v>
      </c>
      <c r="H169">
        <v>2009</v>
      </c>
      <c r="I169" t="s">
        <v>15</v>
      </c>
      <c r="J169" t="s">
        <v>111</v>
      </c>
    </row>
    <row r="170" spans="1:10" ht="45">
      <c r="A170" t="str">
        <f t="shared" si="4"/>
        <v>2014-12-18</v>
      </c>
      <c r="B170" t="str">
        <f>"1530"</f>
        <v>1530</v>
      </c>
      <c r="C170" t="s">
        <v>37</v>
      </c>
      <c r="D170" t="s">
        <v>251</v>
      </c>
      <c r="E170" t="s">
        <v>18</v>
      </c>
      <c r="G170" s="2" t="s">
        <v>250</v>
      </c>
      <c r="H170">
        <v>2012</v>
      </c>
      <c r="I170" t="s">
        <v>15</v>
      </c>
      <c r="J170" t="s">
        <v>32</v>
      </c>
    </row>
    <row r="171" spans="1:10" ht="60">
      <c r="A171" t="str">
        <f t="shared" si="4"/>
        <v>2014-12-18</v>
      </c>
      <c r="B171" t="str">
        <f>"1600"</f>
        <v>1600</v>
      </c>
      <c r="C171" t="s">
        <v>35</v>
      </c>
      <c r="E171" t="s">
        <v>18</v>
      </c>
      <c r="G171" s="2" t="s">
        <v>36</v>
      </c>
      <c r="H171">
        <v>2011</v>
      </c>
      <c r="I171" t="s">
        <v>15</v>
      </c>
      <c r="J171" t="s">
        <v>32</v>
      </c>
    </row>
    <row r="172" spans="1:10" ht="45">
      <c r="A172" t="str">
        <f t="shared" si="4"/>
        <v>2014-12-18</v>
      </c>
      <c r="B172" t="str">
        <f>"1630"</f>
        <v>1630</v>
      </c>
      <c r="C172" t="s">
        <v>27</v>
      </c>
      <c r="G172" s="2" t="s">
        <v>28</v>
      </c>
      <c r="H172">
        <v>0</v>
      </c>
      <c r="I172" t="s">
        <v>14</v>
      </c>
      <c r="J172" t="s">
        <v>29</v>
      </c>
    </row>
    <row r="173" spans="1:10" ht="45">
      <c r="A173" t="str">
        <f t="shared" si="4"/>
        <v>2014-12-18</v>
      </c>
      <c r="B173" t="str">
        <f>"1700"</f>
        <v>1700</v>
      </c>
      <c r="C173" t="s">
        <v>112</v>
      </c>
      <c r="D173" t="s">
        <v>246</v>
      </c>
      <c r="G173" s="2" t="s">
        <v>113</v>
      </c>
      <c r="H173">
        <v>1982</v>
      </c>
      <c r="I173" t="s">
        <v>115</v>
      </c>
      <c r="J173" t="s">
        <v>26</v>
      </c>
    </row>
    <row r="174" spans="1:10" ht="60">
      <c r="A174" t="str">
        <f t="shared" si="4"/>
        <v>2014-12-18</v>
      </c>
      <c r="B174" t="str">
        <f>"1730"</f>
        <v>1730</v>
      </c>
      <c r="C174" t="s">
        <v>126</v>
      </c>
      <c r="G174" s="2" t="s">
        <v>45</v>
      </c>
      <c r="H174">
        <v>2014</v>
      </c>
      <c r="I174" t="s">
        <v>15</v>
      </c>
      <c r="J174" t="s">
        <v>111</v>
      </c>
    </row>
    <row r="175" spans="1:10" ht="60">
      <c r="A175" t="str">
        <f t="shared" si="4"/>
        <v>2014-12-18</v>
      </c>
      <c r="B175" t="str">
        <f>"1800"</f>
        <v>1800</v>
      </c>
      <c r="C175" t="s">
        <v>127</v>
      </c>
      <c r="D175" t="s">
        <v>258</v>
      </c>
      <c r="E175" t="s">
        <v>11</v>
      </c>
      <c r="F175" t="s">
        <v>74</v>
      </c>
      <c r="G175" s="2" t="s">
        <v>257</v>
      </c>
      <c r="H175">
        <v>0</v>
      </c>
      <c r="I175" t="s">
        <v>15</v>
      </c>
      <c r="J175" t="s">
        <v>22</v>
      </c>
    </row>
    <row r="176" spans="1:10" ht="60">
      <c r="A176" t="str">
        <f t="shared" si="4"/>
        <v>2014-12-18</v>
      </c>
      <c r="B176" t="str">
        <f>"1830"</f>
        <v>1830</v>
      </c>
      <c r="C176" t="s">
        <v>259</v>
      </c>
      <c r="D176" t="s">
        <v>261</v>
      </c>
      <c r="E176" t="s">
        <v>11</v>
      </c>
      <c r="G176" s="2" t="s">
        <v>260</v>
      </c>
      <c r="H176">
        <v>0</v>
      </c>
      <c r="I176" t="s">
        <v>14</v>
      </c>
      <c r="J176" t="s">
        <v>62</v>
      </c>
    </row>
    <row r="177" spans="1:10" ht="45">
      <c r="A177" t="str">
        <f t="shared" si="4"/>
        <v>2014-12-18</v>
      </c>
      <c r="B177" t="str">
        <f>"1845"</f>
        <v>1845</v>
      </c>
      <c r="C177" t="s">
        <v>259</v>
      </c>
      <c r="D177" t="s">
        <v>263</v>
      </c>
      <c r="G177" s="2" t="s">
        <v>262</v>
      </c>
      <c r="H177">
        <v>0</v>
      </c>
      <c r="I177" t="s">
        <v>14</v>
      </c>
      <c r="J177" t="s">
        <v>59</v>
      </c>
    </row>
    <row r="178" spans="1:10" ht="60">
      <c r="A178" t="str">
        <f t="shared" si="4"/>
        <v>2014-12-18</v>
      </c>
      <c r="B178" t="str">
        <f>"1900"</f>
        <v>1900</v>
      </c>
      <c r="C178" t="s">
        <v>126</v>
      </c>
      <c r="G178" s="2" t="s">
        <v>45</v>
      </c>
      <c r="H178">
        <v>2014</v>
      </c>
      <c r="I178" t="s">
        <v>15</v>
      </c>
      <c r="J178" t="s">
        <v>111</v>
      </c>
    </row>
    <row r="179" spans="1:10" ht="30">
      <c r="A179" t="str">
        <f t="shared" si="4"/>
        <v>2014-12-18</v>
      </c>
      <c r="B179" t="str">
        <f>"1930"</f>
        <v>1930</v>
      </c>
      <c r="C179" t="s">
        <v>356</v>
      </c>
      <c r="E179" t="s">
        <v>47</v>
      </c>
      <c r="G179" s="2" t="s">
        <v>265</v>
      </c>
      <c r="H179">
        <v>0</v>
      </c>
      <c r="I179" t="s">
        <v>14</v>
      </c>
      <c r="J179" t="s">
        <v>72</v>
      </c>
    </row>
    <row r="180" spans="1:10" ht="60">
      <c r="A180" t="str">
        <f t="shared" si="4"/>
        <v>2014-12-18</v>
      </c>
      <c r="B180" t="str">
        <f>"2000"</f>
        <v>2000</v>
      </c>
      <c r="C180" t="s">
        <v>266</v>
      </c>
      <c r="G180" s="2" t="s">
        <v>267</v>
      </c>
      <c r="H180">
        <v>2011</v>
      </c>
      <c r="I180" t="s">
        <v>21</v>
      </c>
      <c r="J180" t="s">
        <v>49</v>
      </c>
    </row>
    <row r="181" spans="1:10" ht="30">
      <c r="A181" t="str">
        <f t="shared" si="4"/>
        <v>2014-12-18</v>
      </c>
      <c r="B181" t="str">
        <f>"2100"</f>
        <v>2100</v>
      </c>
      <c r="C181" t="s">
        <v>268</v>
      </c>
      <c r="E181" t="s">
        <v>100</v>
      </c>
      <c r="F181" t="s">
        <v>269</v>
      </c>
      <c r="G181" s="2" t="s">
        <v>270</v>
      </c>
      <c r="H181">
        <v>2013</v>
      </c>
      <c r="I181" t="s">
        <v>15</v>
      </c>
      <c r="J181" t="s">
        <v>72</v>
      </c>
    </row>
    <row r="182" spans="1:10" ht="45">
      <c r="A182" t="str">
        <f t="shared" si="4"/>
        <v>2014-12-18</v>
      </c>
      <c r="B182" t="str">
        <f>"2130"</f>
        <v>2130</v>
      </c>
      <c r="C182" t="s">
        <v>271</v>
      </c>
      <c r="G182" s="2" t="s">
        <v>272</v>
      </c>
      <c r="H182">
        <v>1991</v>
      </c>
      <c r="I182" t="s">
        <v>15</v>
      </c>
      <c r="J182" t="s">
        <v>49</v>
      </c>
    </row>
    <row r="183" spans="1:10" ht="60">
      <c r="A183" t="str">
        <f t="shared" si="4"/>
        <v>2014-12-18</v>
      </c>
      <c r="B183" t="str">
        <f>"2230"</f>
        <v>2230</v>
      </c>
      <c r="C183" t="s">
        <v>273</v>
      </c>
      <c r="D183" t="s">
        <v>275</v>
      </c>
      <c r="E183" t="s">
        <v>11</v>
      </c>
      <c r="F183" t="s">
        <v>74</v>
      </c>
      <c r="G183" s="2" t="s">
        <v>274</v>
      </c>
      <c r="H183">
        <v>2011</v>
      </c>
      <c r="I183" t="s">
        <v>15</v>
      </c>
      <c r="J183" t="s">
        <v>276</v>
      </c>
    </row>
    <row r="184" spans="1:10" ht="60">
      <c r="A184" t="str">
        <f t="shared" si="4"/>
        <v>2014-12-18</v>
      </c>
      <c r="B184" t="str">
        <f>"2300"</f>
        <v>2300</v>
      </c>
      <c r="C184" t="s">
        <v>126</v>
      </c>
      <c r="G184" s="2" t="s">
        <v>45</v>
      </c>
      <c r="H184">
        <v>2014</v>
      </c>
      <c r="I184" t="s">
        <v>15</v>
      </c>
      <c r="J184" t="s">
        <v>111</v>
      </c>
    </row>
    <row r="185" spans="1:10" ht="60">
      <c r="A185" t="str">
        <f t="shared" si="4"/>
        <v>2014-12-18</v>
      </c>
      <c r="B185" t="str">
        <f>"2330"</f>
        <v>2330</v>
      </c>
      <c r="C185" t="s">
        <v>259</v>
      </c>
      <c r="D185" t="s">
        <v>261</v>
      </c>
      <c r="E185" t="s">
        <v>11</v>
      </c>
      <c r="G185" s="2" t="s">
        <v>260</v>
      </c>
      <c r="H185">
        <v>0</v>
      </c>
      <c r="I185" t="s">
        <v>14</v>
      </c>
      <c r="J185" t="s">
        <v>62</v>
      </c>
    </row>
    <row r="186" spans="1:10" ht="45">
      <c r="A186" t="str">
        <f t="shared" si="4"/>
        <v>2014-12-18</v>
      </c>
      <c r="B186" t="str">
        <f>"2345"</f>
        <v>2345</v>
      </c>
      <c r="C186" t="s">
        <v>259</v>
      </c>
      <c r="D186" t="s">
        <v>263</v>
      </c>
      <c r="G186" s="2" t="s">
        <v>262</v>
      </c>
      <c r="H186">
        <v>0</v>
      </c>
      <c r="I186" t="s">
        <v>14</v>
      </c>
      <c r="J186" t="s">
        <v>59</v>
      </c>
    </row>
    <row r="187" spans="1:10" ht="45">
      <c r="A187" t="str">
        <f aca="true" t="shared" si="5" ref="A187:A225">"2014-12-19"</f>
        <v>2014-12-19</v>
      </c>
      <c r="B187" t="str">
        <f>"0000"</f>
        <v>0000</v>
      </c>
      <c r="C187" t="s">
        <v>213</v>
      </c>
      <c r="E187" t="s">
        <v>11</v>
      </c>
      <c r="F187" t="s">
        <v>74</v>
      </c>
      <c r="G187" s="2" t="s">
        <v>214</v>
      </c>
      <c r="H187">
        <v>2012</v>
      </c>
      <c r="I187" t="s">
        <v>15</v>
      </c>
      <c r="J187" t="s">
        <v>200</v>
      </c>
    </row>
    <row r="188" spans="1:10" ht="15">
      <c r="A188" t="str">
        <f t="shared" si="5"/>
        <v>2014-12-19</v>
      </c>
      <c r="B188" t="str">
        <f>"0100"</f>
        <v>0100</v>
      </c>
      <c r="C188" t="s">
        <v>157</v>
      </c>
      <c r="D188" t="s">
        <v>277</v>
      </c>
      <c r="E188" t="s">
        <v>47</v>
      </c>
      <c r="G188" s="2" t="s">
        <v>158</v>
      </c>
      <c r="H188">
        <v>2011</v>
      </c>
      <c r="I188" t="s">
        <v>15</v>
      </c>
      <c r="J188" t="s">
        <v>92</v>
      </c>
    </row>
    <row r="189" spans="1:10" ht="45">
      <c r="A189" t="str">
        <f t="shared" si="5"/>
        <v>2014-12-19</v>
      </c>
      <c r="B189" t="str">
        <f>"0200"</f>
        <v>0200</v>
      </c>
      <c r="C189" t="s">
        <v>278</v>
      </c>
      <c r="D189" t="s">
        <v>280</v>
      </c>
      <c r="E189" t="s">
        <v>47</v>
      </c>
      <c r="G189" s="2" t="s">
        <v>279</v>
      </c>
      <c r="H189">
        <v>2013</v>
      </c>
      <c r="I189" t="s">
        <v>15</v>
      </c>
      <c r="J189" t="s">
        <v>281</v>
      </c>
    </row>
    <row r="190" spans="1:10" ht="45">
      <c r="A190" t="str">
        <f t="shared" si="5"/>
        <v>2014-12-19</v>
      </c>
      <c r="B190" t="str">
        <f>"0300"</f>
        <v>0300</v>
      </c>
      <c r="C190" t="s">
        <v>154</v>
      </c>
      <c r="E190" t="s">
        <v>47</v>
      </c>
      <c r="G190" s="2" t="s">
        <v>282</v>
      </c>
      <c r="H190">
        <v>2009</v>
      </c>
      <c r="I190" t="s">
        <v>15</v>
      </c>
      <c r="J190" t="s">
        <v>92</v>
      </c>
    </row>
    <row r="191" spans="1:10" ht="45">
      <c r="A191" t="str">
        <f t="shared" si="5"/>
        <v>2014-12-19</v>
      </c>
      <c r="B191" t="str">
        <f>"0400"</f>
        <v>0400</v>
      </c>
      <c r="C191" t="s">
        <v>283</v>
      </c>
      <c r="D191" t="s">
        <v>285</v>
      </c>
      <c r="E191" t="s">
        <v>11</v>
      </c>
      <c r="G191" s="2" t="s">
        <v>284</v>
      </c>
      <c r="H191">
        <v>2013</v>
      </c>
      <c r="I191" t="s">
        <v>15</v>
      </c>
      <c r="J191" t="s">
        <v>200</v>
      </c>
    </row>
    <row r="192" spans="1:10" ht="45">
      <c r="A192" t="str">
        <f t="shared" si="5"/>
        <v>2014-12-19</v>
      </c>
      <c r="B192" t="str">
        <f>"0500"</f>
        <v>0500</v>
      </c>
      <c r="C192" t="s">
        <v>10</v>
      </c>
      <c r="E192" t="s">
        <v>11</v>
      </c>
      <c r="F192" t="s">
        <v>12</v>
      </c>
      <c r="G192" s="2" t="s">
        <v>13</v>
      </c>
      <c r="H192">
        <v>2012</v>
      </c>
      <c r="I192" t="s">
        <v>15</v>
      </c>
      <c r="J192" t="s">
        <v>16</v>
      </c>
    </row>
    <row r="193" spans="1:10" ht="60">
      <c r="A193" t="str">
        <f t="shared" si="5"/>
        <v>2014-12-19</v>
      </c>
      <c r="B193" t="str">
        <f>"0600"</f>
        <v>0600</v>
      </c>
      <c r="C193" t="s">
        <v>17</v>
      </c>
      <c r="D193" t="s">
        <v>286</v>
      </c>
      <c r="E193" t="s">
        <v>18</v>
      </c>
      <c r="G193" s="2" t="s">
        <v>19</v>
      </c>
      <c r="H193">
        <v>2005</v>
      </c>
      <c r="I193" t="s">
        <v>21</v>
      </c>
      <c r="J193" t="s">
        <v>22</v>
      </c>
    </row>
    <row r="194" spans="1:10" ht="45">
      <c r="A194" t="str">
        <f t="shared" si="5"/>
        <v>2014-12-19</v>
      </c>
      <c r="B194" t="str">
        <f>"0630"</f>
        <v>0630</v>
      </c>
      <c r="C194" t="s">
        <v>108</v>
      </c>
      <c r="D194" t="s">
        <v>288</v>
      </c>
      <c r="G194" s="2" t="s">
        <v>287</v>
      </c>
      <c r="H194">
        <v>2009</v>
      </c>
      <c r="I194" t="s">
        <v>15</v>
      </c>
      <c r="J194" t="s">
        <v>111</v>
      </c>
    </row>
    <row r="195" spans="1:10" ht="45">
      <c r="A195" t="str">
        <f t="shared" si="5"/>
        <v>2014-12-19</v>
      </c>
      <c r="B195" t="str">
        <f>"0700"</f>
        <v>0700</v>
      </c>
      <c r="C195" t="s">
        <v>27</v>
      </c>
      <c r="G195" s="2" t="s">
        <v>28</v>
      </c>
      <c r="H195">
        <v>0</v>
      </c>
      <c r="I195" t="s">
        <v>14</v>
      </c>
      <c r="J195" t="s">
        <v>29</v>
      </c>
    </row>
    <row r="196" spans="1:10" ht="45">
      <c r="A196" t="str">
        <f t="shared" si="5"/>
        <v>2014-12-19</v>
      </c>
      <c r="B196" t="str">
        <f>"0730"</f>
        <v>0730</v>
      </c>
      <c r="C196" t="s">
        <v>112</v>
      </c>
      <c r="D196" t="s">
        <v>289</v>
      </c>
      <c r="G196" s="2" t="s">
        <v>113</v>
      </c>
      <c r="H196">
        <v>1982</v>
      </c>
      <c r="I196" t="s">
        <v>115</v>
      </c>
      <c r="J196" t="s">
        <v>26</v>
      </c>
    </row>
    <row r="197" spans="1:10" ht="60">
      <c r="A197" t="str">
        <f t="shared" si="5"/>
        <v>2014-12-19</v>
      </c>
      <c r="B197" t="str">
        <f>"0800"</f>
        <v>0800</v>
      </c>
      <c r="C197" t="s">
        <v>33</v>
      </c>
      <c r="G197" s="2" t="s">
        <v>290</v>
      </c>
      <c r="H197">
        <v>0</v>
      </c>
      <c r="I197" t="s">
        <v>15</v>
      </c>
      <c r="J197" t="s">
        <v>29</v>
      </c>
    </row>
    <row r="198" spans="1:10" ht="30">
      <c r="A198" t="str">
        <f t="shared" si="5"/>
        <v>2014-12-19</v>
      </c>
      <c r="B198" t="str">
        <f>"0830"</f>
        <v>0830</v>
      </c>
      <c r="C198" t="s">
        <v>23</v>
      </c>
      <c r="D198" t="s">
        <v>292</v>
      </c>
      <c r="E198" t="s">
        <v>18</v>
      </c>
      <c r="G198" s="2" t="s">
        <v>291</v>
      </c>
      <c r="H198">
        <v>2009</v>
      </c>
      <c r="I198" t="s">
        <v>15</v>
      </c>
      <c r="J198" t="s">
        <v>26</v>
      </c>
    </row>
    <row r="199" spans="1:10" ht="60">
      <c r="A199" t="str">
        <f t="shared" si="5"/>
        <v>2014-12-19</v>
      </c>
      <c r="B199" t="str">
        <f>"0900"</f>
        <v>0900</v>
      </c>
      <c r="C199" t="s">
        <v>35</v>
      </c>
      <c r="E199" t="s">
        <v>18</v>
      </c>
      <c r="G199" s="2" t="s">
        <v>36</v>
      </c>
      <c r="H199">
        <v>2011</v>
      </c>
      <c r="I199" t="s">
        <v>15</v>
      </c>
      <c r="J199" t="s">
        <v>32</v>
      </c>
    </row>
    <row r="200" spans="1:10" ht="30">
      <c r="A200" t="str">
        <f t="shared" si="5"/>
        <v>2014-12-19</v>
      </c>
      <c r="B200" t="str">
        <f>"0930"</f>
        <v>0930</v>
      </c>
      <c r="C200" t="s">
        <v>37</v>
      </c>
      <c r="D200" t="s">
        <v>294</v>
      </c>
      <c r="E200" t="s">
        <v>18</v>
      </c>
      <c r="G200" s="2" t="s">
        <v>293</v>
      </c>
      <c r="H200">
        <v>2012</v>
      </c>
      <c r="I200" t="s">
        <v>15</v>
      </c>
      <c r="J200" t="s">
        <v>26</v>
      </c>
    </row>
    <row r="201" spans="1:10" ht="60">
      <c r="A201" t="str">
        <f t="shared" si="5"/>
        <v>2014-12-19</v>
      </c>
      <c r="B201" t="str">
        <f>"1000"</f>
        <v>1000</v>
      </c>
      <c r="C201" t="s">
        <v>127</v>
      </c>
      <c r="D201" t="s">
        <v>258</v>
      </c>
      <c r="E201" t="s">
        <v>11</v>
      </c>
      <c r="F201" t="s">
        <v>74</v>
      </c>
      <c r="G201" s="2" t="s">
        <v>257</v>
      </c>
      <c r="H201">
        <v>0</v>
      </c>
      <c r="I201" t="s">
        <v>15</v>
      </c>
      <c r="J201" t="s">
        <v>22</v>
      </c>
    </row>
    <row r="202" spans="1:10" ht="60">
      <c r="A202" t="str">
        <f t="shared" si="5"/>
        <v>2014-12-19</v>
      </c>
      <c r="B202" t="str">
        <f>"1030"</f>
        <v>1030</v>
      </c>
      <c r="C202" t="s">
        <v>259</v>
      </c>
      <c r="D202" t="s">
        <v>261</v>
      </c>
      <c r="E202" t="s">
        <v>11</v>
      </c>
      <c r="G202" s="2" t="s">
        <v>260</v>
      </c>
      <c r="H202">
        <v>0</v>
      </c>
      <c r="I202" t="s">
        <v>14</v>
      </c>
      <c r="J202" t="s">
        <v>62</v>
      </c>
    </row>
    <row r="203" spans="1:10" ht="45">
      <c r="A203" t="str">
        <f t="shared" si="5"/>
        <v>2014-12-19</v>
      </c>
      <c r="B203" t="str">
        <f>"1045"</f>
        <v>1045</v>
      </c>
      <c r="C203" t="s">
        <v>259</v>
      </c>
      <c r="D203" t="s">
        <v>263</v>
      </c>
      <c r="G203" s="2" t="s">
        <v>262</v>
      </c>
      <c r="H203">
        <v>0</v>
      </c>
      <c r="I203" t="s">
        <v>14</v>
      </c>
      <c r="J203" t="s">
        <v>59</v>
      </c>
    </row>
    <row r="204" spans="1:10" ht="60">
      <c r="A204" t="str">
        <f t="shared" si="5"/>
        <v>2014-12-19</v>
      </c>
      <c r="B204" t="str">
        <f>"1100"</f>
        <v>1100</v>
      </c>
      <c r="C204" t="s">
        <v>295</v>
      </c>
      <c r="E204" t="s">
        <v>11</v>
      </c>
      <c r="F204" t="s">
        <v>74</v>
      </c>
      <c r="G204" s="2" t="s">
        <v>296</v>
      </c>
      <c r="H204">
        <v>2013</v>
      </c>
      <c r="I204" t="s">
        <v>15</v>
      </c>
      <c r="J204" t="s">
        <v>26</v>
      </c>
    </row>
    <row r="205" spans="1:10" ht="60">
      <c r="A205" t="str">
        <f t="shared" si="5"/>
        <v>2014-12-19</v>
      </c>
      <c r="B205" t="str">
        <f>"1130"</f>
        <v>1130</v>
      </c>
      <c r="C205" t="s">
        <v>266</v>
      </c>
      <c r="G205" s="2" t="s">
        <v>267</v>
      </c>
      <c r="H205">
        <v>2011</v>
      </c>
      <c r="I205" t="s">
        <v>21</v>
      </c>
      <c r="J205" t="s">
        <v>49</v>
      </c>
    </row>
    <row r="206" spans="1:10" ht="30">
      <c r="A206" t="str">
        <f t="shared" si="5"/>
        <v>2014-12-19</v>
      </c>
      <c r="B206" t="str">
        <f>"1230"</f>
        <v>1230</v>
      </c>
      <c r="C206" t="s">
        <v>264</v>
      </c>
      <c r="E206" t="s">
        <v>47</v>
      </c>
      <c r="G206" s="2" t="s">
        <v>265</v>
      </c>
      <c r="H206">
        <v>0</v>
      </c>
      <c r="I206" t="s">
        <v>14</v>
      </c>
      <c r="J206" t="s">
        <v>72</v>
      </c>
    </row>
    <row r="207" spans="1:10" ht="45">
      <c r="A207" t="str">
        <f t="shared" si="5"/>
        <v>2014-12-19</v>
      </c>
      <c r="B207" t="str">
        <f>"1300"</f>
        <v>1300</v>
      </c>
      <c r="C207" t="s">
        <v>297</v>
      </c>
      <c r="E207" t="s">
        <v>11</v>
      </c>
      <c r="G207" s="2" t="s">
        <v>298</v>
      </c>
      <c r="H207">
        <v>2013</v>
      </c>
      <c r="I207" t="s">
        <v>15</v>
      </c>
      <c r="J207" t="s">
        <v>29</v>
      </c>
    </row>
    <row r="208" spans="1:10" ht="60">
      <c r="A208" t="str">
        <f t="shared" si="5"/>
        <v>2014-12-19</v>
      </c>
      <c r="B208" t="str">
        <f>"1330"</f>
        <v>1330</v>
      </c>
      <c r="C208" t="s">
        <v>299</v>
      </c>
      <c r="E208" t="s">
        <v>11</v>
      </c>
      <c r="G208" s="2" t="s">
        <v>300</v>
      </c>
      <c r="H208">
        <v>2009</v>
      </c>
      <c r="I208" t="s">
        <v>15</v>
      </c>
      <c r="J208" t="s">
        <v>301</v>
      </c>
    </row>
    <row r="209" spans="1:10" ht="60">
      <c r="A209" t="str">
        <f t="shared" si="5"/>
        <v>2014-12-19</v>
      </c>
      <c r="B209" t="str">
        <f>"1430"</f>
        <v>1430</v>
      </c>
      <c r="C209" t="s">
        <v>33</v>
      </c>
      <c r="G209" s="2" t="s">
        <v>290</v>
      </c>
      <c r="H209">
        <v>0</v>
      </c>
      <c r="I209" t="s">
        <v>15</v>
      </c>
      <c r="J209" t="s">
        <v>29</v>
      </c>
    </row>
    <row r="210" spans="1:10" ht="45">
      <c r="A210" t="str">
        <f t="shared" si="5"/>
        <v>2014-12-19</v>
      </c>
      <c r="B210" t="str">
        <f>"1500"</f>
        <v>1500</v>
      </c>
      <c r="C210" t="s">
        <v>108</v>
      </c>
      <c r="D210" t="s">
        <v>288</v>
      </c>
      <c r="G210" s="2" t="s">
        <v>287</v>
      </c>
      <c r="H210">
        <v>2009</v>
      </c>
      <c r="I210" t="s">
        <v>15</v>
      </c>
      <c r="J210" t="s">
        <v>111</v>
      </c>
    </row>
    <row r="211" spans="1:10" ht="30">
      <c r="A211" t="str">
        <f t="shared" si="5"/>
        <v>2014-12-19</v>
      </c>
      <c r="B211" t="str">
        <f>"1530"</f>
        <v>1530</v>
      </c>
      <c r="C211" t="s">
        <v>37</v>
      </c>
      <c r="D211" t="s">
        <v>294</v>
      </c>
      <c r="E211" t="s">
        <v>18</v>
      </c>
      <c r="G211" s="2" t="s">
        <v>293</v>
      </c>
      <c r="H211">
        <v>2012</v>
      </c>
      <c r="I211" t="s">
        <v>15</v>
      </c>
      <c r="J211" t="s">
        <v>26</v>
      </c>
    </row>
    <row r="212" spans="1:10" ht="60">
      <c r="A212" t="str">
        <f t="shared" si="5"/>
        <v>2014-12-19</v>
      </c>
      <c r="B212" t="str">
        <f>"1600"</f>
        <v>1600</v>
      </c>
      <c r="C212" t="s">
        <v>35</v>
      </c>
      <c r="E212" t="s">
        <v>18</v>
      </c>
      <c r="G212" s="2" t="s">
        <v>36</v>
      </c>
      <c r="H212">
        <v>2011</v>
      </c>
      <c r="I212" t="s">
        <v>15</v>
      </c>
      <c r="J212" t="s">
        <v>32</v>
      </c>
    </row>
    <row r="213" spans="1:10" ht="45">
      <c r="A213" t="str">
        <f t="shared" si="5"/>
        <v>2014-12-19</v>
      </c>
      <c r="B213" t="str">
        <f>"1630"</f>
        <v>1630</v>
      </c>
      <c r="C213" t="s">
        <v>27</v>
      </c>
      <c r="G213" s="2" t="s">
        <v>28</v>
      </c>
      <c r="H213">
        <v>0</v>
      </c>
      <c r="I213" t="s">
        <v>14</v>
      </c>
      <c r="J213" t="s">
        <v>29</v>
      </c>
    </row>
    <row r="214" spans="1:10" ht="45">
      <c r="A214" t="str">
        <f t="shared" si="5"/>
        <v>2014-12-19</v>
      </c>
      <c r="B214" t="str">
        <f>"1700"</f>
        <v>1700</v>
      </c>
      <c r="C214" t="s">
        <v>112</v>
      </c>
      <c r="D214" t="s">
        <v>289</v>
      </c>
      <c r="G214" s="2" t="s">
        <v>113</v>
      </c>
      <c r="H214">
        <v>1982</v>
      </c>
      <c r="I214" t="s">
        <v>115</v>
      </c>
      <c r="J214" t="s">
        <v>26</v>
      </c>
    </row>
    <row r="215" spans="1:10" ht="60">
      <c r="A215" t="str">
        <f t="shared" si="5"/>
        <v>2014-12-19</v>
      </c>
      <c r="B215" t="str">
        <f>"1730"</f>
        <v>1730</v>
      </c>
      <c r="C215" t="s">
        <v>126</v>
      </c>
      <c r="G215" s="2" t="s">
        <v>45</v>
      </c>
      <c r="H215">
        <v>2014</v>
      </c>
      <c r="I215" t="s">
        <v>15</v>
      </c>
      <c r="J215" t="s">
        <v>111</v>
      </c>
    </row>
    <row r="216" spans="1:10" ht="60">
      <c r="A216" t="str">
        <f t="shared" si="5"/>
        <v>2014-12-19</v>
      </c>
      <c r="B216" t="str">
        <f>"1800"</f>
        <v>1800</v>
      </c>
      <c r="C216" t="s">
        <v>127</v>
      </c>
      <c r="D216" t="s">
        <v>303</v>
      </c>
      <c r="E216" t="s">
        <v>11</v>
      </c>
      <c r="F216" t="s">
        <v>74</v>
      </c>
      <c r="G216" s="2" t="s">
        <v>302</v>
      </c>
      <c r="H216">
        <v>0</v>
      </c>
      <c r="I216" t="s">
        <v>15</v>
      </c>
      <c r="J216" t="s">
        <v>72</v>
      </c>
    </row>
    <row r="217" spans="1:10" ht="45">
      <c r="A217" t="str">
        <f t="shared" si="5"/>
        <v>2014-12-19</v>
      </c>
      <c r="B217" t="str">
        <f>"1830"</f>
        <v>1830</v>
      </c>
      <c r="C217" t="s">
        <v>304</v>
      </c>
      <c r="D217" t="s">
        <v>306</v>
      </c>
      <c r="E217" t="s">
        <v>18</v>
      </c>
      <c r="G217" s="2" t="s">
        <v>305</v>
      </c>
      <c r="H217">
        <v>0</v>
      </c>
      <c r="I217" t="s">
        <v>21</v>
      </c>
      <c r="J217" t="s">
        <v>95</v>
      </c>
    </row>
    <row r="218" spans="1:10" ht="60">
      <c r="A218" t="str">
        <f t="shared" si="5"/>
        <v>2014-12-19</v>
      </c>
      <c r="B218" t="str">
        <f>"1900"</f>
        <v>1900</v>
      </c>
      <c r="C218" t="s">
        <v>126</v>
      </c>
      <c r="G218" s="2" t="s">
        <v>45</v>
      </c>
      <c r="H218">
        <v>2014</v>
      </c>
      <c r="I218" t="s">
        <v>15</v>
      </c>
      <c r="J218" t="s">
        <v>111</v>
      </c>
    </row>
    <row r="219" spans="1:10" ht="45">
      <c r="A219" t="str">
        <f t="shared" si="5"/>
        <v>2014-12-19</v>
      </c>
      <c r="B219" t="str">
        <f>"1930"</f>
        <v>1930</v>
      </c>
      <c r="C219" t="s">
        <v>121</v>
      </c>
      <c r="E219" t="s">
        <v>11</v>
      </c>
      <c r="G219" s="2" t="s">
        <v>122</v>
      </c>
      <c r="H219">
        <v>2014</v>
      </c>
      <c r="I219" t="s">
        <v>15</v>
      </c>
      <c r="J219" t="s">
        <v>92</v>
      </c>
    </row>
    <row r="220" spans="1:10" ht="45">
      <c r="A220" t="str">
        <f t="shared" si="5"/>
        <v>2014-12-19</v>
      </c>
      <c r="B220" t="str">
        <f>"2030"</f>
        <v>2030</v>
      </c>
      <c r="C220" t="s">
        <v>307</v>
      </c>
      <c r="D220" t="s">
        <v>309</v>
      </c>
      <c r="E220" t="s">
        <v>18</v>
      </c>
      <c r="G220" s="2" t="s">
        <v>308</v>
      </c>
      <c r="H220">
        <v>0</v>
      </c>
      <c r="I220" t="s">
        <v>14</v>
      </c>
      <c r="J220" t="s">
        <v>32</v>
      </c>
    </row>
    <row r="221" spans="1:10" ht="45">
      <c r="A221" t="str">
        <f t="shared" si="5"/>
        <v>2014-12-19</v>
      </c>
      <c r="B221" t="str">
        <f>"2100"</f>
        <v>2100</v>
      </c>
      <c r="C221" t="s">
        <v>310</v>
      </c>
      <c r="D221" t="s">
        <v>312</v>
      </c>
      <c r="E221" t="s">
        <v>100</v>
      </c>
      <c r="F221" t="s">
        <v>101</v>
      </c>
      <c r="G221" s="2" t="s">
        <v>311</v>
      </c>
      <c r="H221">
        <v>2012</v>
      </c>
      <c r="I221" t="s">
        <v>21</v>
      </c>
      <c r="J221" t="s">
        <v>52</v>
      </c>
    </row>
    <row r="222" spans="1:10" ht="30">
      <c r="A222" t="str">
        <f t="shared" si="5"/>
        <v>2014-12-19</v>
      </c>
      <c r="B222" t="str">
        <f>"2200"</f>
        <v>2200</v>
      </c>
      <c r="C222" t="s">
        <v>201</v>
      </c>
      <c r="D222" t="s">
        <v>204</v>
      </c>
      <c r="E222" t="s">
        <v>100</v>
      </c>
      <c r="F222" t="s">
        <v>202</v>
      </c>
      <c r="G222" s="2" t="s">
        <v>203</v>
      </c>
      <c r="H222">
        <v>2008</v>
      </c>
      <c r="I222" t="s">
        <v>205</v>
      </c>
      <c r="J222" t="s">
        <v>206</v>
      </c>
    </row>
    <row r="223" spans="1:10" ht="60">
      <c r="A223" t="str">
        <f t="shared" si="5"/>
        <v>2014-12-19</v>
      </c>
      <c r="B223" t="str">
        <f>"2230"</f>
        <v>2230</v>
      </c>
      <c r="C223" t="s">
        <v>313</v>
      </c>
      <c r="D223" t="s">
        <v>315</v>
      </c>
      <c r="E223" t="s">
        <v>18</v>
      </c>
      <c r="G223" s="2" t="s">
        <v>314</v>
      </c>
      <c r="H223">
        <v>0</v>
      </c>
      <c r="I223" t="s">
        <v>15</v>
      </c>
      <c r="J223" t="s">
        <v>26</v>
      </c>
    </row>
    <row r="224" spans="1:10" ht="60">
      <c r="A224" t="str">
        <f t="shared" si="5"/>
        <v>2014-12-19</v>
      </c>
      <c r="B224" t="str">
        <f>"2300"</f>
        <v>2300</v>
      </c>
      <c r="C224" t="s">
        <v>126</v>
      </c>
      <c r="G224" s="2" t="s">
        <v>45</v>
      </c>
      <c r="H224">
        <v>2014</v>
      </c>
      <c r="I224" t="s">
        <v>15</v>
      </c>
      <c r="J224" t="s">
        <v>111</v>
      </c>
    </row>
    <row r="225" spans="1:10" ht="45">
      <c r="A225" t="str">
        <f t="shared" si="5"/>
        <v>2014-12-19</v>
      </c>
      <c r="B225" t="str">
        <f>"2330"</f>
        <v>2330</v>
      </c>
      <c r="C225" t="s">
        <v>304</v>
      </c>
      <c r="D225" t="s">
        <v>306</v>
      </c>
      <c r="E225" t="s">
        <v>18</v>
      </c>
      <c r="G225" s="2" t="s">
        <v>305</v>
      </c>
      <c r="H225">
        <v>0</v>
      </c>
      <c r="I225" t="s">
        <v>21</v>
      </c>
      <c r="J225" t="s">
        <v>95</v>
      </c>
    </row>
    <row r="226" spans="1:10" ht="30">
      <c r="A226" t="str">
        <f aca="true" t="shared" si="6" ref="A226:A267">"2014-12-20"</f>
        <v>2014-12-20</v>
      </c>
      <c r="B226" t="str">
        <f>"0000"</f>
        <v>0000</v>
      </c>
      <c r="C226" t="s">
        <v>50</v>
      </c>
      <c r="G226" s="2" t="s">
        <v>51</v>
      </c>
      <c r="H226">
        <v>0</v>
      </c>
      <c r="I226" t="s">
        <v>15</v>
      </c>
      <c r="J226" t="s">
        <v>52</v>
      </c>
    </row>
    <row r="227" spans="1:10" ht="30">
      <c r="A227" t="str">
        <f t="shared" si="6"/>
        <v>2014-12-20</v>
      </c>
      <c r="B227" t="str">
        <f>"0100"</f>
        <v>0100</v>
      </c>
      <c r="C227" t="s">
        <v>53</v>
      </c>
      <c r="G227" s="2" t="s">
        <v>54</v>
      </c>
      <c r="H227">
        <v>0</v>
      </c>
      <c r="I227" t="s">
        <v>14</v>
      </c>
      <c r="J227" t="s">
        <v>55</v>
      </c>
    </row>
    <row r="228" spans="1:10" ht="45">
      <c r="A228" t="str">
        <f t="shared" si="6"/>
        <v>2014-12-20</v>
      </c>
      <c r="B228" t="str">
        <f>"0200"</f>
        <v>0200</v>
      </c>
      <c r="C228" t="s">
        <v>213</v>
      </c>
      <c r="E228" t="s">
        <v>11</v>
      </c>
      <c r="F228" t="s">
        <v>74</v>
      </c>
      <c r="G228" s="2" t="s">
        <v>214</v>
      </c>
      <c r="H228">
        <v>2012</v>
      </c>
      <c r="I228" t="s">
        <v>15</v>
      </c>
      <c r="J228" t="s">
        <v>215</v>
      </c>
    </row>
    <row r="229" spans="1:10" ht="45">
      <c r="A229" t="str">
        <f t="shared" si="6"/>
        <v>2014-12-20</v>
      </c>
      <c r="B229" t="str">
        <f>"0300"</f>
        <v>0300</v>
      </c>
      <c r="C229" t="s">
        <v>316</v>
      </c>
      <c r="D229" t="s">
        <v>318</v>
      </c>
      <c r="E229" t="s">
        <v>18</v>
      </c>
      <c r="G229" s="2" t="s">
        <v>317</v>
      </c>
      <c r="H229">
        <v>2009</v>
      </c>
      <c r="I229" t="s">
        <v>15</v>
      </c>
      <c r="J229" t="s">
        <v>200</v>
      </c>
    </row>
    <row r="230" spans="1:10" ht="60">
      <c r="A230" t="str">
        <f t="shared" si="6"/>
        <v>2014-12-20</v>
      </c>
      <c r="B230" t="str">
        <f>"0400"</f>
        <v>0400</v>
      </c>
      <c r="C230" t="s">
        <v>319</v>
      </c>
      <c r="D230" t="s">
        <v>321</v>
      </c>
      <c r="E230" t="s">
        <v>11</v>
      </c>
      <c r="G230" s="2" t="s">
        <v>320</v>
      </c>
      <c r="H230">
        <v>0</v>
      </c>
      <c r="I230" t="s">
        <v>15</v>
      </c>
      <c r="J230" t="s">
        <v>322</v>
      </c>
    </row>
    <row r="231" spans="1:10" ht="60">
      <c r="A231" t="str">
        <f t="shared" si="6"/>
        <v>2014-12-20</v>
      </c>
      <c r="B231" t="str">
        <f>"0500"</f>
        <v>0500</v>
      </c>
      <c r="C231" t="s">
        <v>319</v>
      </c>
      <c r="D231" t="s">
        <v>324</v>
      </c>
      <c r="E231" t="s">
        <v>11</v>
      </c>
      <c r="G231" s="2" t="s">
        <v>323</v>
      </c>
      <c r="H231">
        <v>0</v>
      </c>
      <c r="I231" t="s">
        <v>15</v>
      </c>
      <c r="J231" t="s">
        <v>153</v>
      </c>
    </row>
    <row r="232" spans="1:10" ht="60">
      <c r="A232" t="str">
        <f t="shared" si="6"/>
        <v>2014-12-20</v>
      </c>
      <c r="B232" t="str">
        <f>"0600"</f>
        <v>0600</v>
      </c>
      <c r="C232" t="s">
        <v>17</v>
      </c>
      <c r="D232" t="s">
        <v>325</v>
      </c>
      <c r="E232" t="s">
        <v>18</v>
      </c>
      <c r="G232" s="2" t="s">
        <v>19</v>
      </c>
      <c r="H232">
        <v>2005</v>
      </c>
      <c r="I232" t="s">
        <v>21</v>
      </c>
      <c r="J232" t="s">
        <v>22</v>
      </c>
    </row>
    <row r="233" spans="1:10" ht="60">
      <c r="A233" t="str">
        <f t="shared" si="6"/>
        <v>2014-12-20</v>
      </c>
      <c r="B233" t="str">
        <f>"0630"</f>
        <v>0630</v>
      </c>
      <c r="C233" t="s">
        <v>23</v>
      </c>
      <c r="D233" t="s">
        <v>327</v>
      </c>
      <c r="E233" t="s">
        <v>18</v>
      </c>
      <c r="G233" s="2" t="s">
        <v>326</v>
      </c>
      <c r="H233">
        <v>2009</v>
      </c>
      <c r="I233" t="s">
        <v>15</v>
      </c>
      <c r="J233" t="s">
        <v>26</v>
      </c>
    </row>
    <row r="234" spans="1:10" ht="45">
      <c r="A234" t="str">
        <f t="shared" si="6"/>
        <v>2014-12-20</v>
      </c>
      <c r="B234" t="str">
        <f>"0700"</f>
        <v>0700</v>
      </c>
      <c r="C234" t="s">
        <v>27</v>
      </c>
      <c r="G234" s="2" t="s">
        <v>28</v>
      </c>
      <c r="H234">
        <v>0</v>
      </c>
      <c r="I234" t="s">
        <v>14</v>
      </c>
      <c r="J234" t="s">
        <v>29</v>
      </c>
    </row>
    <row r="235" spans="1:10" ht="45">
      <c r="A235" t="str">
        <f t="shared" si="6"/>
        <v>2014-12-20</v>
      </c>
      <c r="B235" t="str">
        <f>"0730"</f>
        <v>0730</v>
      </c>
      <c r="C235" t="s">
        <v>30</v>
      </c>
      <c r="E235" t="s">
        <v>18</v>
      </c>
      <c r="G235" s="2" t="s">
        <v>31</v>
      </c>
      <c r="H235">
        <v>2010</v>
      </c>
      <c r="I235" t="s">
        <v>21</v>
      </c>
      <c r="J235" t="s">
        <v>32</v>
      </c>
    </row>
    <row r="236" spans="1:10" ht="45">
      <c r="A236" t="str">
        <f t="shared" si="6"/>
        <v>2014-12-20</v>
      </c>
      <c r="B236" t="str">
        <f>"0800"</f>
        <v>0800</v>
      </c>
      <c r="C236" t="s">
        <v>33</v>
      </c>
      <c r="G236" s="2" t="s">
        <v>328</v>
      </c>
      <c r="H236">
        <v>0</v>
      </c>
      <c r="I236" t="s">
        <v>15</v>
      </c>
      <c r="J236" t="s">
        <v>29</v>
      </c>
    </row>
    <row r="237" spans="1:10" ht="60">
      <c r="A237" t="str">
        <f t="shared" si="6"/>
        <v>2014-12-20</v>
      </c>
      <c r="B237" t="str">
        <f>"0830"</f>
        <v>0830</v>
      </c>
      <c r="C237" t="s">
        <v>35</v>
      </c>
      <c r="E237" t="s">
        <v>18</v>
      </c>
      <c r="G237" s="2" t="s">
        <v>36</v>
      </c>
      <c r="H237">
        <v>2011</v>
      </c>
      <c r="I237" t="s">
        <v>15</v>
      </c>
      <c r="J237" t="s">
        <v>32</v>
      </c>
    </row>
    <row r="238" spans="1:10" ht="30">
      <c r="A238" t="str">
        <f t="shared" si="6"/>
        <v>2014-12-20</v>
      </c>
      <c r="B238" t="str">
        <f>"0900"</f>
        <v>0900</v>
      </c>
      <c r="C238" t="s">
        <v>37</v>
      </c>
      <c r="D238" t="s">
        <v>330</v>
      </c>
      <c r="E238" t="s">
        <v>18</v>
      </c>
      <c r="G238" s="2" t="s">
        <v>329</v>
      </c>
      <c r="H238">
        <v>2012</v>
      </c>
      <c r="I238" t="s">
        <v>15</v>
      </c>
      <c r="J238" t="s">
        <v>32</v>
      </c>
    </row>
    <row r="239" spans="1:10" ht="45">
      <c r="A239" t="str">
        <f t="shared" si="6"/>
        <v>2014-12-20</v>
      </c>
      <c r="B239" t="str">
        <f>"0930"</f>
        <v>0930</v>
      </c>
      <c r="C239" t="s">
        <v>27</v>
      </c>
      <c r="E239" t="s">
        <v>18</v>
      </c>
      <c r="G239" s="2" t="s">
        <v>28</v>
      </c>
      <c r="H239">
        <v>0</v>
      </c>
      <c r="I239" t="s">
        <v>15</v>
      </c>
      <c r="J239" t="s">
        <v>95</v>
      </c>
    </row>
    <row r="240" spans="1:10" ht="45">
      <c r="A240" t="str">
        <f t="shared" si="6"/>
        <v>2014-12-20</v>
      </c>
      <c r="B240" t="str">
        <f>"1000"</f>
        <v>1000</v>
      </c>
      <c r="C240" t="s">
        <v>213</v>
      </c>
      <c r="E240" t="s">
        <v>11</v>
      </c>
      <c r="F240" t="s">
        <v>74</v>
      </c>
      <c r="G240" s="2" t="s">
        <v>214</v>
      </c>
      <c r="H240">
        <v>2012</v>
      </c>
      <c r="I240" t="s">
        <v>15</v>
      </c>
      <c r="J240" t="s">
        <v>215</v>
      </c>
    </row>
    <row r="241" spans="1:10" ht="45">
      <c r="A241" t="str">
        <f t="shared" si="6"/>
        <v>2014-12-20</v>
      </c>
      <c r="B241" t="str">
        <f>"1100"</f>
        <v>1100</v>
      </c>
      <c r="C241" t="s">
        <v>213</v>
      </c>
      <c r="E241" t="s">
        <v>11</v>
      </c>
      <c r="F241" t="s">
        <v>74</v>
      </c>
      <c r="G241" s="2" t="s">
        <v>214</v>
      </c>
      <c r="H241">
        <v>2012</v>
      </c>
      <c r="I241" t="s">
        <v>15</v>
      </c>
      <c r="J241" t="s">
        <v>200</v>
      </c>
    </row>
    <row r="242" spans="1:10" ht="60">
      <c r="A242" t="str">
        <f t="shared" si="6"/>
        <v>2014-12-20</v>
      </c>
      <c r="B242" t="str">
        <f>"1200"</f>
        <v>1200</v>
      </c>
      <c r="C242" t="s">
        <v>44</v>
      </c>
      <c r="G242" s="2" t="s">
        <v>45</v>
      </c>
      <c r="H242">
        <v>2014</v>
      </c>
      <c r="I242" t="s">
        <v>15</v>
      </c>
      <c r="J242" t="s">
        <v>29</v>
      </c>
    </row>
    <row r="243" spans="1:10" ht="30">
      <c r="A243" t="str">
        <f t="shared" si="6"/>
        <v>2014-12-20</v>
      </c>
      <c r="B243" t="str">
        <f>"1230"</f>
        <v>1230</v>
      </c>
      <c r="C243" t="s">
        <v>331</v>
      </c>
      <c r="E243" t="s">
        <v>18</v>
      </c>
      <c r="G243" s="2" t="s">
        <v>332</v>
      </c>
      <c r="H243">
        <v>2013</v>
      </c>
      <c r="I243" t="s">
        <v>15</v>
      </c>
      <c r="J243" t="s">
        <v>187</v>
      </c>
    </row>
    <row r="244" spans="1:10" ht="60">
      <c r="A244" t="str">
        <f t="shared" si="6"/>
        <v>2014-12-20</v>
      </c>
      <c r="B244" t="str">
        <f>"1300"</f>
        <v>1300</v>
      </c>
      <c r="C244" t="s">
        <v>127</v>
      </c>
      <c r="D244" t="s">
        <v>303</v>
      </c>
      <c r="E244" t="s">
        <v>11</v>
      </c>
      <c r="F244" t="s">
        <v>74</v>
      </c>
      <c r="G244" s="2" t="s">
        <v>302</v>
      </c>
      <c r="H244">
        <v>0</v>
      </c>
      <c r="I244" t="s">
        <v>15</v>
      </c>
      <c r="J244" t="s">
        <v>72</v>
      </c>
    </row>
    <row r="245" spans="1:10" ht="60">
      <c r="A245" t="str">
        <f t="shared" si="6"/>
        <v>2014-12-20</v>
      </c>
      <c r="B245" t="str">
        <f>"1330"</f>
        <v>1330</v>
      </c>
      <c r="C245" t="s">
        <v>313</v>
      </c>
      <c r="D245" t="s">
        <v>315</v>
      </c>
      <c r="E245" t="s">
        <v>18</v>
      </c>
      <c r="G245" s="2" t="s">
        <v>314</v>
      </c>
      <c r="H245">
        <v>0</v>
      </c>
      <c r="I245" t="s">
        <v>15</v>
      </c>
      <c r="J245" t="s">
        <v>26</v>
      </c>
    </row>
    <row r="246" spans="1:10" ht="45">
      <c r="A246" t="str">
        <f t="shared" si="6"/>
        <v>2014-12-20</v>
      </c>
      <c r="B246" t="str">
        <f>"1400"</f>
        <v>1400</v>
      </c>
      <c r="C246" t="s">
        <v>307</v>
      </c>
      <c r="D246" t="s">
        <v>309</v>
      </c>
      <c r="E246" t="s">
        <v>18</v>
      </c>
      <c r="G246" s="2" t="s">
        <v>308</v>
      </c>
      <c r="H246">
        <v>0</v>
      </c>
      <c r="I246" t="s">
        <v>14</v>
      </c>
      <c r="J246" t="s">
        <v>32</v>
      </c>
    </row>
    <row r="247" spans="1:10" ht="60">
      <c r="A247" t="str">
        <f t="shared" si="6"/>
        <v>2014-12-20</v>
      </c>
      <c r="B247" t="str">
        <f>"1430"</f>
        <v>1430</v>
      </c>
      <c r="C247" t="s">
        <v>130</v>
      </c>
      <c r="D247" t="s">
        <v>132</v>
      </c>
      <c r="G247" s="2" t="s">
        <v>131</v>
      </c>
      <c r="H247">
        <v>0</v>
      </c>
      <c r="I247" t="s">
        <v>14</v>
      </c>
      <c r="J247" t="s">
        <v>59</v>
      </c>
    </row>
    <row r="248" spans="1:10" ht="45">
      <c r="A248" t="str">
        <f t="shared" si="6"/>
        <v>2014-12-20</v>
      </c>
      <c r="B248" t="str">
        <f>"1445"</f>
        <v>1445</v>
      </c>
      <c r="C248" t="s">
        <v>130</v>
      </c>
      <c r="D248" t="s">
        <v>334</v>
      </c>
      <c r="G248" s="2" t="s">
        <v>333</v>
      </c>
      <c r="H248">
        <v>0</v>
      </c>
      <c r="I248" t="s">
        <v>14</v>
      </c>
      <c r="J248" t="s">
        <v>59</v>
      </c>
    </row>
    <row r="249" spans="1:10" ht="30">
      <c r="A249" t="str">
        <f t="shared" si="6"/>
        <v>2014-12-20</v>
      </c>
      <c r="B249" t="str">
        <f>"1500"</f>
        <v>1500</v>
      </c>
      <c r="C249" t="s">
        <v>188</v>
      </c>
      <c r="D249" t="s">
        <v>190</v>
      </c>
      <c r="G249" s="2" t="s">
        <v>189</v>
      </c>
      <c r="H249">
        <v>0</v>
      </c>
      <c r="I249" t="s">
        <v>14</v>
      </c>
      <c r="J249" t="s">
        <v>59</v>
      </c>
    </row>
    <row r="250" spans="1:10" ht="45">
      <c r="A250" t="str">
        <f t="shared" si="6"/>
        <v>2014-12-20</v>
      </c>
      <c r="B250" t="str">
        <f>"1515"</f>
        <v>1515</v>
      </c>
      <c r="C250" t="s">
        <v>188</v>
      </c>
      <c r="D250" t="s">
        <v>192</v>
      </c>
      <c r="G250" s="2" t="s">
        <v>191</v>
      </c>
      <c r="H250">
        <v>0</v>
      </c>
      <c r="I250" t="s">
        <v>14</v>
      </c>
      <c r="J250" t="s">
        <v>59</v>
      </c>
    </row>
    <row r="251" spans="1:10" ht="45">
      <c r="A251" t="str">
        <f t="shared" si="6"/>
        <v>2014-12-20</v>
      </c>
      <c r="B251" t="str">
        <f>"1530"</f>
        <v>1530</v>
      </c>
      <c r="C251" t="s">
        <v>227</v>
      </c>
      <c r="D251" t="s">
        <v>229</v>
      </c>
      <c r="E251" t="s">
        <v>11</v>
      </c>
      <c r="G251" s="2" t="s">
        <v>228</v>
      </c>
      <c r="H251">
        <v>0</v>
      </c>
      <c r="I251" t="s">
        <v>14</v>
      </c>
      <c r="J251" t="s">
        <v>89</v>
      </c>
    </row>
    <row r="252" spans="1:10" ht="45">
      <c r="A252" t="str">
        <f t="shared" si="6"/>
        <v>2014-12-20</v>
      </c>
      <c r="B252" t="str">
        <f>"1545"</f>
        <v>1545</v>
      </c>
      <c r="C252" t="s">
        <v>227</v>
      </c>
      <c r="D252" t="s">
        <v>231</v>
      </c>
      <c r="E252" t="s">
        <v>11</v>
      </c>
      <c r="G252" s="2" t="s">
        <v>230</v>
      </c>
      <c r="H252">
        <v>0</v>
      </c>
      <c r="I252" t="s">
        <v>14</v>
      </c>
      <c r="J252" t="s">
        <v>62</v>
      </c>
    </row>
    <row r="253" spans="1:10" ht="60">
      <c r="A253" t="str">
        <f t="shared" si="6"/>
        <v>2014-12-20</v>
      </c>
      <c r="B253" t="str">
        <f>"1600"</f>
        <v>1600</v>
      </c>
      <c r="C253" t="s">
        <v>259</v>
      </c>
      <c r="D253" t="s">
        <v>261</v>
      </c>
      <c r="E253" t="s">
        <v>11</v>
      </c>
      <c r="G253" s="2" t="s">
        <v>260</v>
      </c>
      <c r="H253">
        <v>0</v>
      </c>
      <c r="I253" t="s">
        <v>14</v>
      </c>
      <c r="J253" t="s">
        <v>62</v>
      </c>
    </row>
    <row r="254" spans="1:10" ht="45">
      <c r="A254" t="str">
        <f t="shared" si="6"/>
        <v>2014-12-20</v>
      </c>
      <c r="B254" t="str">
        <f>"1615"</f>
        <v>1615</v>
      </c>
      <c r="C254" t="s">
        <v>259</v>
      </c>
      <c r="D254" t="s">
        <v>263</v>
      </c>
      <c r="G254" s="2" t="s">
        <v>262</v>
      </c>
      <c r="H254">
        <v>0</v>
      </c>
      <c r="I254" t="s">
        <v>14</v>
      </c>
      <c r="J254" t="s">
        <v>59</v>
      </c>
    </row>
    <row r="255" spans="1:10" ht="45">
      <c r="A255" t="str">
        <f t="shared" si="6"/>
        <v>2014-12-20</v>
      </c>
      <c r="B255" t="str">
        <f>"1630"</f>
        <v>1630</v>
      </c>
      <c r="C255" t="s">
        <v>56</v>
      </c>
      <c r="D255" t="s">
        <v>336</v>
      </c>
      <c r="E255" t="s">
        <v>11</v>
      </c>
      <c r="G255" s="2" t="s">
        <v>335</v>
      </c>
      <c r="H255">
        <v>0</v>
      </c>
      <c r="I255" t="s">
        <v>14</v>
      </c>
      <c r="J255" t="s">
        <v>62</v>
      </c>
    </row>
    <row r="256" spans="1:10" ht="60">
      <c r="A256" t="str">
        <f t="shared" si="6"/>
        <v>2014-12-20</v>
      </c>
      <c r="B256" t="str">
        <f>"1645"</f>
        <v>1645</v>
      </c>
      <c r="C256" t="s">
        <v>56</v>
      </c>
      <c r="D256" t="s">
        <v>61</v>
      </c>
      <c r="E256" t="s">
        <v>11</v>
      </c>
      <c r="G256" s="2" t="s">
        <v>60</v>
      </c>
      <c r="H256">
        <v>0</v>
      </c>
      <c r="I256" t="s">
        <v>14</v>
      </c>
      <c r="J256" t="s">
        <v>62</v>
      </c>
    </row>
    <row r="257" spans="1:10" ht="45">
      <c r="A257" t="str">
        <f t="shared" si="6"/>
        <v>2014-12-20</v>
      </c>
      <c r="B257" t="str">
        <f>"1700"</f>
        <v>1700</v>
      </c>
      <c r="C257" t="s">
        <v>84</v>
      </c>
      <c r="D257" t="s">
        <v>86</v>
      </c>
      <c r="E257" t="s">
        <v>18</v>
      </c>
      <c r="G257" s="2" t="s">
        <v>85</v>
      </c>
      <c r="H257">
        <v>0</v>
      </c>
      <c r="I257" t="s">
        <v>15</v>
      </c>
      <c r="J257" t="s">
        <v>62</v>
      </c>
    </row>
    <row r="258" spans="1:10" ht="45">
      <c r="A258" t="str">
        <f t="shared" si="6"/>
        <v>2014-12-20</v>
      </c>
      <c r="B258" t="str">
        <f>"1715"</f>
        <v>1715</v>
      </c>
      <c r="C258" t="s">
        <v>84</v>
      </c>
      <c r="D258" t="s">
        <v>88</v>
      </c>
      <c r="E258" t="s">
        <v>18</v>
      </c>
      <c r="G258" s="2" t="s">
        <v>87</v>
      </c>
      <c r="H258">
        <v>0</v>
      </c>
      <c r="I258" t="s">
        <v>15</v>
      </c>
      <c r="J258" t="s">
        <v>89</v>
      </c>
    </row>
    <row r="259" spans="1:10" ht="60">
      <c r="A259" t="str">
        <f t="shared" si="6"/>
        <v>2014-12-20</v>
      </c>
      <c r="B259" t="str">
        <f>"1730"</f>
        <v>1730</v>
      </c>
      <c r="C259" t="s">
        <v>44</v>
      </c>
      <c r="G259" s="2" t="s">
        <v>45</v>
      </c>
      <c r="H259">
        <v>2014</v>
      </c>
      <c r="I259" t="s">
        <v>15</v>
      </c>
      <c r="J259" t="s">
        <v>29</v>
      </c>
    </row>
    <row r="260" spans="1:10" ht="45">
      <c r="A260" t="str">
        <f t="shared" si="6"/>
        <v>2014-12-20</v>
      </c>
      <c r="B260" t="str">
        <f>"1800"</f>
        <v>1800</v>
      </c>
      <c r="C260" t="s">
        <v>337</v>
      </c>
      <c r="G260" s="2" t="s">
        <v>338</v>
      </c>
      <c r="H260">
        <v>0</v>
      </c>
      <c r="I260" t="s">
        <v>14</v>
      </c>
      <c r="J260" t="s">
        <v>339</v>
      </c>
    </row>
    <row r="261" spans="1:10" ht="60">
      <c r="A261" t="str">
        <f t="shared" si="6"/>
        <v>2014-12-20</v>
      </c>
      <c r="B261" t="str">
        <f>"1900"</f>
        <v>1900</v>
      </c>
      <c r="C261" t="s">
        <v>56</v>
      </c>
      <c r="D261" t="s">
        <v>341</v>
      </c>
      <c r="E261" t="s">
        <v>11</v>
      </c>
      <c r="G261" s="2" t="s">
        <v>340</v>
      </c>
      <c r="H261">
        <v>0</v>
      </c>
      <c r="I261" t="s">
        <v>14</v>
      </c>
      <c r="J261" t="s">
        <v>62</v>
      </c>
    </row>
    <row r="262" spans="1:10" ht="45">
      <c r="A262" t="str">
        <f t="shared" si="6"/>
        <v>2014-12-20</v>
      </c>
      <c r="B262" t="str">
        <f>"1915"</f>
        <v>1915</v>
      </c>
      <c r="C262" t="s">
        <v>56</v>
      </c>
      <c r="D262" t="s">
        <v>58</v>
      </c>
      <c r="G262" s="2" t="s">
        <v>57</v>
      </c>
      <c r="H262">
        <v>0</v>
      </c>
      <c r="I262" t="s">
        <v>14</v>
      </c>
      <c r="J262" t="s">
        <v>59</v>
      </c>
    </row>
    <row r="263" spans="1:10" ht="45">
      <c r="A263" t="str">
        <f t="shared" si="6"/>
        <v>2014-12-20</v>
      </c>
      <c r="B263" t="str">
        <f>"1930"</f>
        <v>1930</v>
      </c>
      <c r="C263" t="s">
        <v>342</v>
      </c>
      <c r="D263" t="s">
        <v>343</v>
      </c>
      <c r="E263" t="s">
        <v>11</v>
      </c>
      <c r="G263" s="2" t="s">
        <v>357</v>
      </c>
      <c r="H263">
        <v>2013</v>
      </c>
      <c r="I263" t="s">
        <v>21</v>
      </c>
      <c r="J263" t="s">
        <v>187</v>
      </c>
    </row>
    <row r="264" spans="1:10" ht="30">
      <c r="A264" t="str">
        <f t="shared" si="6"/>
        <v>2014-12-20</v>
      </c>
      <c r="B264" t="str">
        <f>"2000"</f>
        <v>2000</v>
      </c>
      <c r="C264" t="s">
        <v>359</v>
      </c>
      <c r="D264" t="s">
        <v>14</v>
      </c>
      <c r="G264" s="2" t="s">
        <v>358</v>
      </c>
      <c r="H264">
        <v>0</v>
      </c>
      <c r="I264" t="s">
        <v>14</v>
      </c>
      <c r="J264" t="s">
        <v>344</v>
      </c>
    </row>
    <row r="265" spans="1:10" ht="45">
      <c r="A265" t="str">
        <f t="shared" si="6"/>
        <v>2014-12-20</v>
      </c>
      <c r="B265" t="str">
        <f>"2130"</f>
        <v>2130</v>
      </c>
      <c r="C265" t="s">
        <v>345</v>
      </c>
      <c r="D265" t="s">
        <v>347</v>
      </c>
      <c r="E265" t="s">
        <v>11</v>
      </c>
      <c r="G265" s="2" t="s">
        <v>346</v>
      </c>
      <c r="H265">
        <v>2001</v>
      </c>
      <c r="I265" t="s">
        <v>205</v>
      </c>
      <c r="J265" t="s">
        <v>106</v>
      </c>
    </row>
    <row r="266" spans="1:10" ht="30">
      <c r="A266" t="str">
        <f t="shared" si="6"/>
        <v>2014-12-20</v>
      </c>
      <c r="B266" t="str">
        <f>"2230"</f>
        <v>2230</v>
      </c>
      <c r="C266" t="s">
        <v>348</v>
      </c>
      <c r="D266" t="s">
        <v>14</v>
      </c>
      <c r="E266" t="s">
        <v>100</v>
      </c>
      <c r="F266" t="s">
        <v>349</v>
      </c>
      <c r="G266" s="2" t="s">
        <v>350</v>
      </c>
      <c r="H266">
        <v>2007</v>
      </c>
      <c r="I266" t="s">
        <v>15</v>
      </c>
      <c r="J266" t="s">
        <v>351</v>
      </c>
    </row>
    <row r="267" spans="1:10" ht="60">
      <c r="A267" t="str">
        <f t="shared" si="6"/>
        <v>2014-12-20</v>
      </c>
      <c r="B267" t="str">
        <f>"2345"</f>
        <v>2345</v>
      </c>
      <c r="C267" t="s">
        <v>56</v>
      </c>
      <c r="D267" t="s">
        <v>341</v>
      </c>
      <c r="E267" t="s">
        <v>11</v>
      </c>
      <c r="G267" s="2" t="s">
        <v>340</v>
      </c>
      <c r="H267">
        <v>0</v>
      </c>
      <c r="I267" t="s">
        <v>14</v>
      </c>
      <c r="J267" t="s">
        <v>62</v>
      </c>
    </row>
    <row r="268" spans="1:10" ht="45">
      <c r="A268" t="str">
        <f>"2014-12-21"</f>
        <v>2014-12-21</v>
      </c>
      <c r="B268" t="str">
        <f>"0000"</f>
        <v>0000</v>
      </c>
      <c r="C268" t="s">
        <v>10</v>
      </c>
      <c r="E268" t="s">
        <v>11</v>
      </c>
      <c r="F268" t="s">
        <v>12</v>
      </c>
      <c r="G268" s="2" t="s">
        <v>13</v>
      </c>
      <c r="H268">
        <v>2012</v>
      </c>
      <c r="I268" t="s">
        <v>15</v>
      </c>
      <c r="J268" t="s">
        <v>49</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2014-11-25T04:21:43Z</dcterms:created>
  <dcterms:modified xsi:type="dcterms:W3CDTF">2014-11-25T04:21:43Z</dcterms:modified>
  <cp:category/>
  <cp:version/>
  <cp:contentType/>
  <cp:contentStatus/>
</cp:coreProperties>
</file>